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Rekapitulace stavby" sheetId="1" state="visible" r:id="rId3"/>
    <sheet name="01 - 1.PP - BOURACÍ PRÁCE" sheetId="2" state="visible" r:id="rId4"/>
    <sheet name="02 - 1.PP - STAVEBNÍ ÚPRAVY" sheetId="3" state="visible" r:id="rId5"/>
    <sheet name="03 - 1.PP - ZDRAVOTNĚTECH..." sheetId="4" state="visible" r:id="rId6"/>
    <sheet name="06 - VEDLEJŠÍ ROZPOČTOVÉ ..." sheetId="5" state="visible" r:id="rId7"/>
    <sheet name="Pokyny pro vyplnění" sheetId="6" state="visible" r:id="rId8"/>
  </sheets>
  <definedNames>
    <definedName function="false" hidden="false" localSheetId="1" name="_xlnm.Print_Area" vbProcedure="false">'01 - 1.PP - BOURACÍ PRÁCE'!$C$4:$J$39,'01 - 1.PP - BOURACÍ PRÁCE'!$C$45:$J$65,'01 - 1.PP - BOURACÍ PRÁCE'!$C$71:$K$242</definedName>
    <definedName function="false" hidden="false" localSheetId="1" name="_xlnm.Print_Titles" vbProcedure="false">'01 - 1.PP - BOURACÍ PRÁCE'!$83:$83</definedName>
    <definedName function="false" hidden="true" localSheetId="1" name="_xlnm._FilterDatabase" vbProcedure="false">'01 - 1.PP - BOURACÍ PRÁCE'!$C$83:$K$242</definedName>
    <definedName function="false" hidden="false" localSheetId="2" name="_xlnm.Print_Area" vbProcedure="false">'02 - 1.PP - STAVEBNÍ ÚPRAVY'!$C$4:$J$39,'02 - 1.PP - STAVEBNÍ ÚPRAVY'!$C$45:$J$80,'02 - 1.PP - STAVEBNÍ ÚPRAVY'!$C$86:$K$419</definedName>
    <definedName function="false" hidden="false" localSheetId="2" name="_xlnm.Print_Titles" vbProcedure="false">'02 - 1.PP - STAVEBNÍ ÚPRAVY'!$98:$98</definedName>
    <definedName function="false" hidden="true" localSheetId="2" name="_xlnm._FilterDatabase" vbProcedure="false">'02 - 1.PP - STAVEBNÍ ÚPRAVY'!$C$98:$K$419</definedName>
    <definedName function="false" hidden="false" localSheetId="3" name="_xlnm.Print_Area" vbProcedure="false">'03 - 1.PP - ZDRAVOTNĚTECH...'!$C$4:$J$39,'03 - 1.PP - ZDRAVOTNĚTECH...'!$C$45:$J$68,'03 - 1.PP - ZDRAVOTNĚTECH...'!$C$74:$K$176</definedName>
    <definedName function="false" hidden="false" localSheetId="3" name="_xlnm.Print_Titles" vbProcedure="false">'03 - 1.PP - ZDRAVOTNĚTECH...'!$86:$86</definedName>
    <definedName function="false" hidden="true" localSheetId="3" name="_xlnm._FilterDatabase" vbProcedure="false">'03 - 1.PP - ZDRAVOTNĚTECH...'!$C$86:$K$176</definedName>
    <definedName function="false" hidden="false" localSheetId="4" name="_xlnm.Print_Area" vbProcedure="false">'06 - VEDLEJŠÍ ROZPOČTOVÉ ...'!$C$4:$J$39,'06 - VEDLEJŠÍ ROZPOČTOVÉ ...'!$C$45:$J$62,'06 - VEDLEJŠÍ ROZPOČTOVÉ ...'!$C$68:$K$86</definedName>
    <definedName function="false" hidden="false" localSheetId="4" name="_xlnm.Print_Titles" vbProcedure="false">'06 - VEDLEJŠÍ ROZPOČTOVÉ ...'!$80:$80</definedName>
    <definedName function="false" hidden="true" localSheetId="4" name="_xlnm._FilterDatabase" vbProcedure="false">'06 - VEDLEJŠÍ ROZPOČTOVÉ ...'!$C$80:$K$86</definedName>
    <definedName function="false" hidden="false" localSheetId="5" name="_xlnm.Print_Area" vbProcedure="false">'Pokyny pro vyplnění'!$B$2:$K$71,'Pokyny pro vyplnění'!$B$74:$K$118,'Pokyny pro vyplnění'!$B$121:$K$161,'Pokyny pro vyplnění'!$B$164:$K$219</definedName>
    <definedName function="false" hidden="false" localSheetId="0" name="_xlnm.Print_Area" vbProcedure="false">'Rekapitulace stavby'!$D$4:$AO$36,'Rekapitulace stavby'!$C$42:$AQ$59</definedName>
    <definedName function="false" hidden="false" localSheetId="0" name="_xlnm.Print_Titles" vbProcedure="false">'Rekapitulace stavby'!$52:$52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<sst xmlns="http://schemas.openxmlformats.org/spreadsheetml/2006/main" count="5986" uniqueCount="1277">
  <si>
    <t xml:space="preserve">Export Komplet</t>
  </si>
  <si>
    <t xml:space="preserve">VZ</t>
  </si>
  <si>
    <t xml:space="preserve">2.0</t>
  </si>
  <si>
    <t xml:space="preserve">ZAMOK</t>
  </si>
  <si>
    <t xml:space="preserve">False</t>
  </si>
  <si>
    <t xml:space="preserve">{596ac538-8522-4e05-a412-4a049ec895a4}</t>
  </si>
  <si>
    <t xml:space="preserve">0,1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</si>
  <si>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</si>
  <si>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</si>
  <si>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</si>
  <si>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</si>
  <si>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</si>
  <si>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</si>
  <si>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</si>
  <si>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Měnit lze pouze buňky se žlutým podbarvením!
1) v Rekapitulaci stavby vyplňte údaje o Uchazeči (přenesou se do ostatních sestav i v jiných listech)
2) na vybraných listech vyplňte v sestavě Soupis prací ceny u položek</t>
  </si>
  <si>
    <t xml:space="preserve">Stavba:</t>
  </si>
  <si>
    <t xml:space="preserve">KELÍMKOVÉ CENTRUM KULTURNÍHO STŘEDISKA MĚSTA ÚSTÍ n.L.</t>
  </si>
  <si>
    <t xml:space="preserve">KSO:</t>
  </si>
  <si>
    <t xml:space="preserve">CC-CZ:</t>
  </si>
  <si>
    <t xml:space="preserve">Místo:</t>
  </si>
  <si>
    <t xml:space="preserve">ÚSTÍ n.L. Velká Hradební 619/33</t>
  </si>
  <si>
    <t xml:space="preserve">Datum:</t>
  </si>
  <si>
    <t xml:space="preserve">25. 3. 2024</t>
  </si>
  <si>
    <t xml:space="preserve">Zadavatel:</t>
  </si>
  <si>
    <t xml:space="preserve">IČ:</t>
  </si>
  <si>
    <t xml:space="preserve">Kulturní středisko města Ústí n.L., p.o.</t>
  </si>
  <si>
    <t xml:space="preserve">DIČ:</t>
  </si>
  <si>
    <t xml:space="preserve">Uchazeč:</t>
  </si>
  <si>
    <t xml:space="preserve">Vyplň údaj</t>
  </si>
  <si>
    <t xml:space="preserve">Projektant:</t>
  </si>
  <si>
    <t xml:space="preserve">Ing. arch. Jakub Stránský Ústí n.L.</t>
  </si>
  <si>
    <t xml:space="preserve">True</t>
  </si>
  <si>
    <t xml:space="preserve">Zpracovatel:</t>
  </si>
  <si>
    <t xml:space="preserve">Nina Blavková Děčín</t>
  </si>
  <si>
    <t xml:space="preserve"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</si>
  <si>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</si>
  <si>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</si>
  <si>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</si>
  <si>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</si>
  <si>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</si>
  <si>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</si>
  <si>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</si>
  <si>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</si>
  <si>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</si>
  <si>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</si>
  <si>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</si>
  <si>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</si>
  <si>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</si>
  <si>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</si>
  <si>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</si>
  <si>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</si>
  <si>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</si>
  <si>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</si>
  <si>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</si>
  <si>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</si>
  <si>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</si>
  <si>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</si>
  <si>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</si>
  <si>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</si>
  <si>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</si>
  <si>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</si>
  <si>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</si>
  <si>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</si>
  <si>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</si>
  <si>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</si>
  <si>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</si>
  <si>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</si>
  <si>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</si>
  <si>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stavby celkem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</si>
  <si>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</si>
  <si>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</si>
  <si>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</si>
  <si>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</si>
  <si>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</si>
  <si>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</si>
  <si>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01</t>
  </si>
  <si>
    <t xml:space="preserve">1.PP - BOURACÍ PRÁCE</t>
  </si>
  <si>
    <t xml:space="preserve">STA</t>
  </si>
  <si>
    <t xml:space="preserve">1</t>
  </si>
  <si>
    <t xml:space="preserve">{9739525d-ff95-4ab5-82a6-e3991a8a8003}</t>
  </si>
  <si>
    <t xml:space="preserve">2</t>
  </si>
  <si>
    <t xml:space="preserve">02</t>
  </si>
  <si>
    <t xml:space="preserve">1.PP - STAVEBNÍ ÚPRAVY</t>
  </si>
  <si>
    <t xml:space="preserve">{fe0102b6-a6f8-4207-853c-2c8b10801310}</t>
  </si>
  <si>
    <t xml:space="preserve">03</t>
  </si>
  <si>
    <t xml:space="preserve">1.PP - ZDRAVOTNĚTECHNICKÉ INSTALACE</t>
  </si>
  <si>
    <t xml:space="preserve">{381a35ed-4343-4ae7-bacf-3214988b9f02}</t>
  </si>
  <si>
    <t xml:space="preserve">06</t>
  </si>
  <si>
    <t xml:space="preserve">VEDLEJŠÍ ROZPOČTOVÉ NÁKLADY</t>
  </si>
  <si>
    <t xml:space="preserve">VON</t>
  </si>
  <si>
    <t xml:space="preserve">{c5ebde5e-5eda-421c-9d99-0d040af2da36}</t>
  </si>
  <si>
    <t xml:space="preserve">KRYCÍ LIST SOUPISU PRACÍ</t>
  </si>
  <si>
    <t xml:space="preserve">Objekt:</t>
  </si>
  <si>
    <t xml:space="preserve">01 - 1.PP - BOURACÍ PRÁCE</t>
  </si>
  <si>
    <t xml:space="preserve">REKAPITULACE ČLENĚNÍ SOUPISU PRACÍ</t>
  </si>
  <si>
    <t xml:space="preserve">Kód dílu - Popis</t>
  </si>
  <si>
    <t xml:space="preserve">Cena celkem [CZK]</t>
  </si>
  <si>
    <t xml:space="preserve">-1</t>
  </si>
  <si>
    <t xml:space="preserve">HSV - Práce a dodávky HSV</t>
  </si>
  <si>
    <t xml:space="preserve">    9 - Ostatní konstrukce a práce, bourání</t>
  </si>
  <si>
    <t xml:space="preserve">      94 - Lešení a stavební výtahy</t>
  </si>
  <si>
    <t xml:space="preserve">      961 - Bourání a demontáže konstrukcí</t>
  </si>
  <si>
    <t xml:space="preserve">    997 - Přesun sutě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</si>
  <si>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</si>
  <si>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</si>
  <si>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</si>
  <si>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</si>
  <si>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</si>
  <si>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</si>
  <si>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</si>
  <si>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</si>
  <si>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</si>
  <si>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</si>
  <si>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</si>
  <si>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</si>
  <si>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Dodavatel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</si>
  <si>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</si>
  <si>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</si>
  <si>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</si>
  <si>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</si>
  <si>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</si>
  <si>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</si>
  <si>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94</t>
  </si>
  <si>
    <t xml:space="preserve">Lešení a stavební výtahy</t>
  </si>
  <si>
    <t xml:space="preserve">K</t>
  </si>
  <si>
    <t xml:space="preserve">949121112</t>
  </si>
  <si>
    <t xml:space="preserve">Lešení lehké kozové dílcové o výšce lešeňové podlahy přes 1,2 do 1,9 m montáž</t>
  </si>
  <si>
    <t xml:space="preserve">sada</t>
  </si>
  <si>
    <t xml:space="preserve">CS ÚRS 2024 01</t>
  </si>
  <si>
    <t xml:space="preserve">4</t>
  </si>
  <si>
    <t xml:space="preserve">3</t>
  </si>
  <si>
    <t xml:space="preserve">-418984273</t>
  </si>
  <si>
    <t xml:space="preserve">Online PSC</t>
  </si>
  <si>
    <t xml:space="preserve">https://podminky.urs.cz/item/CS_URS_2024_01/949121112</t>
  </si>
  <si>
    <t xml:space="preserve">949121212</t>
  </si>
  <si>
    <t xml:space="preserve">Lešení lehké kozové dílcové o výšce lešeňové podlahy přes 1,2 do 1,9 m příplatek k ceně za každý den použití</t>
  </si>
  <si>
    <t xml:space="preserve">1908101066</t>
  </si>
  <si>
    <t xml:space="preserve">https://podminky.urs.cz/item/CS_URS_2024_01/949121212</t>
  </si>
  <si>
    <t xml:space="preserve">VV</t>
  </si>
  <si>
    <t xml:space="preserve">2*15</t>
  </si>
  <si>
    <t xml:space="preserve">949121812</t>
  </si>
  <si>
    <t xml:space="preserve">Lešení lehké kozové dílcové o výšce lešeňové podlahy přes 1,2 do 1,9 m demontáž</t>
  </si>
  <si>
    <t xml:space="preserve">-1822504576</t>
  </si>
  <si>
    <t xml:space="preserve">https://podminky.urs.cz/item/CS_URS_2024_01/949121812</t>
  </si>
  <si>
    <t xml:space="preserve">961</t>
  </si>
  <si>
    <t xml:space="preserve">Bourání a demontáže konstrukcí</t>
  </si>
  <si>
    <t xml:space="preserve">968072455</t>
  </si>
  <si>
    <t xml:space="preserve">Vybourání kovových rámů oken s křídly, dveřních zárubní, vrat, stěn, ostění nebo obkladů dveřních zárubní, plochy do 2 m2</t>
  </si>
  <si>
    <t xml:space="preserve">m2</t>
  </si>
  <si>
    <t xml:space="preserve">-1956433714</t>
  </si>
  <si>
    <t xml:space="preserve">https://podminky.urs.cz/item/CS_URS_2024_01/968072455</t>
  </si>
  <si>
    <t xml:space="preserve">0,90*1,97*3   "sklad a přípravna"</t>
  </si>
  <si>
    <t xml:space="preserve">5</t>
  </si>
  <si>
    <t xml:space="preserve">968062455</t>
  </si>
  <si>
    <t xml:space="preserve">Vybourání dřevěných rámů oken s křídly, dveřních zárubní, vrat, stěn, ostění nebo obkladů dveřních zárubní, plochy do 2 m2</t>
  </si>
  <si>
    <t xml:space="preserve">-1833557679</t>
  </si>
  <si>
    <t xml:space="preserve">https://podminky.urs.cz/item/CS_URS_2024_01/968062455</t>
  </si>
  <si>
    <t xml:space="preserve">0,80*1,80*2   "chladící boxy"</t>
  </si>
  <si>
    <t xml:space="preserve">6</t>
  </si>
  <si>
    <t xml:space="preserve">968062375</t>
  </si>
  <si>
    <t xml:space="preserve">Vybourání dřevěných rámů oken s křídly, dveřních zárubní, vrat, stěn, ostění nebo obkladů rámů oken s křídly zdvojených, plochy do 2 m2</t>
  </si>
  <si>
    <t xml:space="preserve">1337932031</t>
  </si>
  <si>
    <t xml:space="preserve">https://podminky.urs.cz/item/CS_URS_2024_01/968062375</t>
  </si>
  <si>
    <t xml:space="preserve">1,25*1,25*3   "sklad a přípravna"</t>
  </si>
  <si>
    <t xml:space="preserve">7</t>
  </si>
  <si>
    <t xml:space="preserve">766491851</t>
  </si>
  <si>
    <t xml:space="preserve">Demontáž ostatních truhlářských konstrukcí prahů dveří jednokřídlových</t>
  </si>
  <si>
    <t xml:space="preserve">kus</t>
  </si>
  <si>
    <t xml:space="preserve">783886462</t>
  </si>
  <si>
    <t xml:space="preserve">https://podminky.urs.cz/item/CS_URS_2024_01/766491851</t>
  </si>
  <si>
    <t xml:space="preserve">3   "sklad a přípravna"</t>
  </si>
  <si>
    <t xml:space="preserve">2   "chladící boxy"</t>
  </si>
  <si>
    <t xml:space="preserve">Součet</t>
  </si>
  <si>
    <t xml:space="preserve">8</t>
  </si>
  <si>
    <t xml:space="preserve">965042231</t>
  </si>
  <si>
    <t xml:space="preserve">Bourání mazanin betonových nebo z litého asfaltu tl. přes 100 mm, plochy do 4 m2</t>
  </si>
  <si>
    <t xml:space="preserve">m3</t>
  </si>
  <si>
    <t xml:space="preserve">977431877</t>
  </si>
  <si>
    <t xml:space="preserve">https://podminky.urs.cz/item/CS_URS_2024_01/965042231</t>
  </si>
  <si>
    <t xml:space="preserve">0,17*(2,76*0,90)   "betonový schůdek - sklad"</t>
  </si>
  <si>
    <t xml:space="preserve">0,17*(1,00*1,25)   "betonový schůdek - přípravna"</t>
  </si>
  <si>
    <t xml:space="preserve">771573810</t>
  </si>
  <si>
    <t xml:space="preserve">Demontáž podlah z dlaždic keramických lepených</t>
  </si>
  <si>
    <t xml:space="preserve">-390639216</t>
  </si>
  <si>
    <t xml:space="preserve">https://podminky.urs.cz/item/CS_URS_2024_01/771573810</t>
  </si>
  <si>
    <t xml:space="preserve">12,28+20,42+5,10+5,10   "m.č. 0.01 - 0.04"</t>
  </si>
  <si>
    <t xml:space="preserve">10</t>
  </si>
  <si>
    <t xml:space="preserve">976085311</t>
  </si>
  <si>
    <t xml:space="preserve">Vybourání drobných zámečnických a jiných konstrukcí kanalizačních rámů litinových, z rýhovaného plechu nebo betonových včetně poklopů nebo mříží, plochy do 0,60 m2</t>
  </si>
  <si>
    <t xml:space="preserve">-1410623979</t>
  </si>
  <si>
    <t xml:space="preserve">https://podminky.urs.cz/item/CS_URS_2024_01/976085311</t>
  </si>
  <si>
    <t xml:space="preserve">1   "poklop stáv. kanalizace -sklad"</t>
  </si>
  <si>
    <t xml:space="preserve">11</t>
  </si>
  <si>
    <t xml:space="preserve">781473810</t>
  </si>
  <si>
    <t xml:space="preserve">Demontáž obkladů z dlaždic keramických lepených</t>
  </si>
  <si>
    <t xml:space="preserve">-1254859974</t>
  </si>
  <si>
    <t xml:space="preserve">https://podminky.urs.cz/item/CS_URS_2024_01/781473810</t>
  </si>
  <si>
    <t xml:space="preserve">2,00*(2,555*2+4,80*2)</t>
  </si>
  <si>
    <t xml:space="preserve">-(0,90*1,97+1,25*0,50+0,17*2,76)</t>
  </si>
  <si>
    <t xml:space="preserve">-2,10*4,00  "bouraná příčka"</t>
  </si>
  <si>
    <t xml:space="preserve">(1,25+0,40*2)*0,15</t>
  </si>
  <si>
    <t xml:space="preserve">1,25*0,15</t>
  </si>
  <si>
    <t xml:space="preserve">2,05*2*0,10</t>
  </si>
  <si>
    <t xml:space="preserve">Mezisoučet   sklad</t>
  </si>
  <si>
    <t xml:space="preserve">2,00*(4,315*2+4,80*2)</t>
  </si>
  <si>
    <t xml:space="preserve">-(0,90*1,97+1,25*0,50*2)</t>
  </si>
  <si>
    <t xml:space="preserve">(1,25+0,50*2)*0,15*2</t>
  </si>
  <si>
    <t xml:space="preserve">1,25*0,15*2</t>
  </si>
  <si>
    <t xml:space="preserve">2,055*2*0,10</t>
  </si>
  <si>
    <t xml:space="preserve">Mezisoučet   přípravna</t>
  </si>
  <si>
    <t xml:space="preserve">962031133</t>
  </si>
  <si>
    <t xml:space="preserve">Bourání příček nebo přizdívek z cihel pálených plných nebo dutých, tl. přes 100 do 150 mm</t>
  </si>
  <si>
    <t xml:space="preserve">-1642475706</t>
  </si>
  <si>
    <t xml:space="preserve">https://podminky.urs.cz/item/CS_URS_2024_01/962031133</t>
  </si>
  <si>
    <t xml:space="preserve">2,10*4,00                   "mezi skladem a přípravnou"</t>
  </si>
  <si>
    <t xml:space="preserve">2,64*(0,115+2,55+0,115)   "mezi chladícími boxy"</t>
  </si>
  <si>
    <t xml:space="preserve">13</t>
  </si>
  <si>
    <t xml:space="preserve">967031132</t>
  </si>
  <si>
    <t xml:space="preserve">Přisekání (špicování) plošné nebo rovných ostění zdiva z cihel pálených rovných ostění, bez odstupu, po hrubém vybourání otvorů, na maltu vápennou nebo vápenocementovou</t>
  </si>
  <si>
    <t xml:space="preserve">161388980</t>
  </si>
  <si>
    <t xml:space="preserve">https://podminky.urs.cz/item/CS_URS_2024_01/967031132</t>
  </si>
  <si>
    <t xml:space="preserve">(4,00+2,10*2)*0,125   "vyb.příčka mezi skladem a přípravnou"</t>
  </si>
  <si>
    <t xml:space="preserve">(0,115+2,555+0,115+2,64*2)*0,125   "vyb příčka mezi chladícími boxy"</t>
  </si>
  <si>
    <t xml:space="preserve">14</t>
  </si>
  <si>
    <t xml:space="preserve">721210814</t>
  </si>
  <si>
    <t xml:space="preserve">Demontáž kanalizačního příslušenství vpustí podlahových DN 125</t>
  </si>
  <si>
    <t xml:space="preserve">1692619315</t>
  </si>
  <si>
    <t xml:space="preserve">https://podminky.urs.cz/item/CS_URS_2024_01/721210814</t>
  </si>
  <si>
    <t xml:space="preserve">2   "sklad a přípravna"</t>
  </si>
  <si>
    <t xml:space="preserve">1   "předsíň - boxy"</t>
  </si>
  <si>
    <t xml:space="preserve">15</t>
  </si>
  <si>
    <t xml:space="preserve">978071.R001</t>
  </si>
  <si>
    <t xml:space="preserve">Odsekání omítky s drátěným pletivem a odstranění tepelné izolace z papírové voštiny tl. cca 120 mm, plochy přes 1 m2 - stěny</t>
  </si>
  <si>
    <t xml:space="preserve">1027736854</t>
  </si>
  <si>
    <t xml:space="preserve">2,64*(0,115*2+2,55*2+0,115*2+1,95*2)</t>
  </si>
  <si>
    <t xml:space="preserve">-0,78*1,80</t>
  </si>
  <si>
    <t xml:space="preserve">2,64*(0,115*2+2,55*2+0,115*2+1,951*2)</t>
  </si>
  <si>
    <t xml:space="preserve">Mezisoučet   m.č. 0.03 a 0.04 chladící boxy</t>
  </si>
  <si>
    <t xml:space="preserve">2,64*(0,11*2+1,55*2+0,11*2+0,52*2)</t>
  </si>
  <si>
    <t xml:space="preserve">2,64*(0,95*2+1,38*2+0,95*2+0,57*2)</t>
  </si>
  <si>
    <t xml:space="preserve">-(0,78*1,80*2+0,90*1,97)</t>
  </si>
  <si>
    <t xml:space="preserve">Mezisoučet   m.č. 0.05 pedsíň boxy</t>
  </si>
  <si>
    <t xml:space="preserve">16</t>
  </si>
  <si>
    <t xml:space="preserve">978071.R002</t>
  </si>
  <si>
    <t xml:space="preserve">Odsekání omítky s drátěným pletivem a odstranění tepelné izolace z papírové voštiny tl. cca 120 mm, plochy přes 1 m2 - stropy</t>
  </si>
  <si>
    <t xml:space="preserve">-309596031</t>
  </si>
  <si>
    <t xml:space="preserve">5,10+5,10   "m.č. 0.03,0.04 - chladící boxy"</t>
  </si>
  <si>
    <t xml:space="preserve">7,48              "m.č. 0.05 - předsíň boxy"</t>
  </si>
  <si>
    <t xml:space="preserve">17</t>
  </si>
  <si>
    <t xml:space="preserve">978011191</t>
  </si>
  <si>
    <t xml:space="preserve">Otlučení vápenných nebo vápenocementových omítek vnitřních ploch stropů, v rozsahu přes 50 do 100 %</t>
  </si>
  <si>
    <t xml:space="preserve">1163688908</t>
  </si>
  <si>
    <t xml:space="preserve">https://podminky.urs.cz/item/CS_URS_2024_01/978011191</t>
  </si>
  <si>
    <t xml:space="preserve">12,28+20,42   </t>
  </si>
  <si>
    <t xml:space="preserve">Mezisoučet   m.č. 0.01a 0.02 sklad a přípravna</t>
  </si>
  <si>
    <t xml:space="preserve">(0,15+1,95+0,13)*(0,115+2,55+0,115)</t>
  </si>
  <si>
    <t xml:space="preserve">(0,13+1,951+0,115)*(0,115+2,55+0,115)</t>
  </si>
  <si>
    <t xml:space="preserve">(0,11+1,55+0,11)*4,55</t>
  </si>
  <si>
    <t xml:space="preserve">Mezisoučet   m.č. 0.05 předsíň boxy</t>
  </si>
  <si>
    <t xml:space="preserve">18</t>
  </si>
  <si>
    <t xml:space="preserve">978013191</t>
  </si>
  <si>
    <t xml:space="preserve">Otlučení vápenných nebo vápenocementových omítek vnitřních ploch stěn s vyškrabáním spar, s očištěním zdiva, v rozsahu přes 50 do 100 %</t>
  </si>
  <si>
    <t xml:space="preserve">-1894899133</t>
  </si>
  <si>
    <t xml:space="preserve">https://podminky.urs.cz/item/CS_URS_2024_01/978013191</t>
  </si>
  <si>
    <t xml:space="preserve">(2,64+0,12)*(0,115*2+2,55*2+0,115*2)</t>
  </si>
  <si>
    <t xml:space="preserve">(2,64+0,12)*(0,15*2+1,95*2+0,13*2+0,13*2+1,951*2+0,115*2)</t>
  </si>
  <si>
    <t xml:space="preserve">-0,78*1,80*2</t>
  </si>
  <si>
    <t xml:space="preserve">(0,78+1,80*2)*0,15*2</t>
  </si>
  <si>
    <t xml:space="preserve">(2,64+0,12)*(0,11*2+1,55*2+0,11*2+0,09*2+0,52*2)</t>
  </si>
  <si>
    <t xml:space="preserve">(2,64+0,12)*(0,95*2+1,38*2+0,95*2+0,57*2+0,09*2)</t>
  </si>
  <si>
    <t xml:space="preserve">(0,90+1,97*2)*0,15</t>
  </si>
  <si>
    <t xml:space="preserve">3,25*(4,80*4+2,555*2+4,315*2)</t>
  </si>
  <si>
    <t xml:space="preserve">-(1,25*1,25*3+0,90*1,97*2+2,10*4,00*2)</t>
  </si>
  <si>
    <t xml:space="preserve">(1,25*2+1,25*2)*0,15*3</t>
  </si>
  <si>
    <t xml:space="preserve">(1,15+2,055*2)*0,10</t>
  </si>
  <si>
    <t xml:space="preserve">(1,05+2,050*2)*0,10</t>
  </si>
  <si>
    <t xml:space="preserve">Mezisoučet   m.č. 0.01 a 0.02 sklad a přípravna</t>
  </si>
  <si>
    <t xml:space="preserve">19</t>
  </si>
  <si>
    <t xml:space="preserve">751111842</t>
  </si>
  <si>
    <t xml:space="preserve">Demontáž ventilátoru axiálního středotlakého kruhové potrubí, průměru přes 200 do 400 mm</t>
  </si>
  <si>
    <t xml:space="preserve">608944367</t>
  </si>
  <si>
    <t xml:space="preserve">https://podminky.urs.cz/item/CS_URS_2024_01/751111842</t>
  </si>
  <si>
    <t xml:space="preserve">20</t>
  </si>
  <si>
    <t xml:space="preserve">968072354</t>
  </si>
  <si>
    <t xml:space="preserve">Vybourání kovových rámů oken s křídly, dveřních zárubní, vrat, stěn, ostění nebo obkladů okenních rámů s křídly zdvojených, plochy do 1 m2</t>
  </si>
  <si>
    <t xml:space="preserve">-2093313093</t>
  </si>
  <si>
    <t xml:space="preserve">https://podminky.urs.cz/item/CS_URS_2024_01/968072354</t>
  </si>
  <si>
    <t xml:space="preserve">0,40*0,40*4    "dvířka  m.č. 0.03 a 0.04 chladící box"</t>
  </si>
  <si>
    <t xml:space="preserve">974042567</t>
  </si>
  <si>
    <t xml:space="preserve">Vysekání rýh v betonové nebo jiné monolitické dlažbě s betonovým podkladem do hl. 150 mm a šířky do 300 mm</t>
  </si>
  <si>
    <t xml:space="preserve">m</t>
  </si>
  <si>
    <t xml:space="preserve">-966354543</t>
  </si>
  <si>
    <t xml:space="preserve">https://podminky.urs.cz/item/CS_URS_2024_01/974042567</t>
  </si>
  <si>
    <t xml:space="preserve">2,70   "m.č. 0.02 - pro rozvod kanalizace"</t>
  </si>
  <si>
    <t xml:space="preserve">22</t>
  </si>
  <si>
    <t xml:space="preserve">974042569</t>
  </si>
  <si>
    <t xml:space="preserve">Vysekání rýh v betonové nebo jiné monolitické dlažbě s betonovým podkladem do hl. 150 mm a šířky Příplatek k ceně -2567 za každých dalších 100 mm šířky, rýhy hl. do 150 mm</t>
  </si>
  <si>
    <t xml:space="preserve">2089863416</t>
  </si>
  <si>
    <t xml:space="preserve">https://podminky.urs.cz/item/CS_URS_2024_01/974042569</t>
  </si>
  <si>
    <t xml:space="preserve">23</t>
  </si>
  <si>
    <t xml:space="preserve">721171803</t>
  </si>
  <si>
    <t xml:space="preserve">Demontáž potrubí z novodurových trub odpadních nebo připojovacích do D 75</t>
  </si>
  <si>
    <t xml:space="preserve">530602826</t>
  </si>
  <si>
    <t xml:space="preserve">https://podminky.urs.cz/item/CS_URS_2024_01/721171803</t>
  </si>
  <si>
    <t xml:space="preserve">2,50   "m.č. 0.01 (včetně kolen)"</t>
  </si>
  <si>
    <t xml:space="preserve">3,00   "m.č. 0.02 (včetně kolen)"</t>
  </si>
  <si>
    <t xml:space="preserve">1,00   "ostatní"</t>
  </si>
  <si>
    <t xml:space="preserve">24</t>
  </si>
  <si>
    <t xml:space="preserve">721171808</t>
  </si>
  <si>
    <t xml:space="preserve">Demontáž potrubí z novodurových trub odpadních nebo připojovacích přes 75 do D 114</t>
  </si>
  <si>
    <t xml:space="preserve">-1479485859</t>
  </si>
  <si>
    <t xml:space="preserve">https://podminky.urs.cz/item/CS_URS_2024_01/721171808</t>
  </si>
  <si>
    <t xml:space="preserve">25</t>
  </si>
  <si>
    <t xml:space="preserve">721140802</t>
  </si>
  <si>
    <t xml:space="preserve">Demontáž potrubí z litinových trub odpadních nebo dešťových do DN 100</t>
  </si>
  <si>
    <t xml:space="preserve">826545006</t>
  </si>
  <si>
    <t xml:space="preserve">https://podminky.urs.cz/item/CS_URS_2024_01/721140802</t>
  </si>
  <si>
    <t xml:space="preserve">2,50   "m.č. 0.01 (potrubí včetně čistícího kusu)"</t>
  </si>
  <si>
    <t xml:space="preserve">26</t>
  </si>
  <si>
    <t xml:space="preserve">713410843</t>
  </si>
  <si>
    <t xml:space="preserve">Odstranění tepelné izolace potrubí a ohybů pásy nebo rohožemi s povrchovou úpravou hliníkovou fólií připevněnými ocelovým drátem ohybů, tloušťka izolace přes 50 mm</t>
  </si>
  <si>
    <t xml:space="preserve">1614903805</t>
  </si>
  <si>
    <t xml:space="preserve">https://podminky.urs.cz/item/CS_URS_2024_01/713410843</t>
  </si>
  <si>
    <t xml:space="preserve">2*3,14*0,20*14,00   "izolace potrubí"</t>
  </si>
  <si>
    <t xml:space="preserve">27</t>
  </si>
  <si>
    <t xml:space="preserve">767996701</t>
  </si>
  <si>
    <t xml:space="preserve">Demontáž ostatních zámečnických konstrukcí řezáním o hmotnosti jednotlivých dílů do 50 kg</t>
  </si>
  <si>
    <t xml:space="preserve">kg</t>
  </si>
  <si>
    <t xml:space="preserve">1449770609</t>
  </si>
  <si>
    <t xml:space="preserve">https://podminky.urs.cz/item/CS_URS_2024_01/767996701</t>
  </si>
  <si>
    <t xml:space="preserve">"ocelová konstrukce na stěne - cca"   70,00</t>
  </si>
  <si>
    <t xml:space="preserve">997</t>
  </si>
  <si>
    <t xml:space="preserve">Přesun sutě</t>
  </si>
  <si>
    <t xml:space="preserve">28</t>
  </si>
  <si>
    <t xml:space="preserve">997013212</t>
  </si>
  <si>
    <t xml:space="preserve">Vnitrostaveništní doprava suti a vybouraných hmot vodorovně do 50 m s naložením ručně pro budovy a haly výšky přes 6 do 9 m</t>
  </si>
  <si>
    <t xml:space="preserve">t</t>
  </si>
  <si>
    <t xml:space="preserve">1191907951</t>
  </si>
  <si>
    <t xml:space="preserve">https://podminky.urs.cz/item/CS_URS_2024_01/997013212</t>
  </si>
  <si>
    <t xml:space="preserve">29</t>
  </si>
  <si>
    <t xml:space="preserve">997013501</t>
  </si>
  <si>
    <t xml:space="preserve">Odvoz suti a vybouraných hmot na skládku nebo meziskládku se složením, na vzdálenost do 1 km</t>
  </si>
  <si>
    <t xml:space="preserve">153256703</t>
  </si>
  <si>
    <t xml:space="preserve">https://podminky.urs.cz/item/CS_URS_2024_01/997013501</t>
  </si>
  <si>
    <t xml:space="preserve">30</t>
  </si>
  <si>
    <t xml:space="preserve">997013509</t>
  </si>
  <si>
    <t xml:space="preserve">Odvoz suti a vybouraných hmot na skládku nebo meziskládku se složením, na vzdálenost Příplatek k ceně za každý další započatý 1 km přes 1 km</t>
  </si>
  <si>
    <t xml:space="preserve">804323904</t>
  </si>
  <si>
    <t xml:space="preserve">https://podminky.urs.cz/item/CS_URS_2024_01/997013509</t>
  </si>
  <si>
    <t xml:space="preserve">31,141*15</t>
  </si>
  <si>
    <t xml:space="preserve">31</t>
  </si>
  <si>
    <t xml:space="preserve">997013814</t>
  </si>
  <si>
    <t xml:space="preserve">Poplatek za uložení stavebního odpadu na skládce (skládkovné) z izolačních materiálů zatříděného do Katalogu odpadů pod kódem 17 06 04</t>
  </si>
  <si>
    <t xml:space="preserve">-269386600</t>
  </si>
  <si>
    <t xml:space="preserve">https://podminky.urs.cz/item/CS_URS_2024_01/997013814</t>
  </si>
  <si>
    <t xml:space="preserve">32</t>
  </si>
  <si>
    <t xml:space="preserve">997013813</t>
  </si>
  <si>
    <t xml:space="preserve">Poplatek za uložení stavebního odpadu na skládce (skládkovné) z plastických hmot zatříděného do Katalogu odpadů pod kódem 17 02 03</t>
  </si>
  <si>
    <t xml:space="preserve">-1645716714</t>
  </si>
  <si>
    <t xml:space="preserve">https://podminky.urs.cz/item/CS_URS_2024_01/997013813</t>
  </si>
  <si>
    <t xml:space="preserve">33</t>
  </si>
  <si>
    <t xml:space="preserve">997013631</t>
  </si>
  <si>
    <t xml:space="preserve">Poplatek za uložení stavebního odpadu na skládce (skládkovné) směsného stavebního a demoličního zatříděného do Katalogu odpadů pod kódem 17 09 04</t>
  </si>
  <si>
    <t xml:space="preserve">924873641</t>
  </si>
  <si>
    <t xml:space="preserve">https://podminky.urs.cz/item/CS_URS_2024_01/997013631</t>
  </si>
  <si>
    <t xml:space="preserve">31,141</t>
  </si>
  <si>
    <t xml:space="preserve">-(0,132+0,022)</t>
  </si>
  <si>
    <t xml:space="preserve">-0,245   "odpočet kovového odpadu"</t>
  </si>
  <si>
    <t xml:space="preserve">02 - 1.PP - STAVEBNÍ ÚPRAVY</t>
  </si>
  <si>
    <t xml:space="preserve">    34 - Stěny a příčky</t>
  </si>
  <si>
    <t xml:space="preserve">    6 - Úpravy povrchů, podlahy a osazování výplní</t>
  </si>
  <si>
    <t xml:space="preserve">      61 - Úprava povrchů vnitřních</t>
  </si>
  <si>
    <t xml:space="preserve">      610 - Úprava povrchů vnitřních - sanace stropu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</si>
  <si>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</si>
  <si>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</si>
  <si>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</si>
  <si>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  951 - Ostatní konstrukce a práce  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</si>
  <si>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</si>
  <si>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</si>
  <si>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</si>
  <si>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733 - Ústřední vytápění - rozvodné potrubí</t>
  </si>
  <si>
    <t xml:space="preserve">    764 - Konstrukce klempířské</t>
  </si>
  <si>
    <t xml:space="preserve">    766 - Konstrukce truhlářské</t>
  </si>
  <si>
    <t xml:space="preserve">    777 - Podlahy lité</t>
  </si>
  <si>
    <t xml:space="preserve">    783 - Dokončovací práce - nátěry</t>
  </si>
  <si>
    <t xml:space="preserve">    784 - Dokončovací práce - malby </t>
  </si>
  <si>
    <t xml:space="preserve">34</t>
  </si>
  <si>
    <t xml:space="preserve">Stěny a příčky</t>
  </si>
  <si>
    <t xml:space="preserve">340237212</t>
  </si>
  <si>
    <t xml:space="preserve">Zazdívka otvorů v příčkách nebo stěnách cihlami pálenými plnými plochy přes 0,09 m2 do 0,25 m2, tloušťky přes 100 mm</t>
  </si>
  <si>
    <t xml:space="preserve">2071913534</t>
  </si>
  <si>
    <t xml:space="preserve">https://podminky.urs.cz/item/CS_URS_2024_01/340237212</t>
  </si>
  <si>
    <t xml:space="preserve">"V cenách jsou započteny i náklady na:"</t>
  </si>
  <si>
    <t xml:space="preserve">"zavázání do okolního zdiva s vysekáním kapes"</t>
  </si>
  <si>
    <t xml:space="preserve">0,35*0,35*3   "m.č. 0.03 sklad kelímků - po VZT"</t>
  </si>
  <si>
    <t xml:space="preserve">340236212</t>
  </si>
  <si>
    <t xml:space="preserve">Zazdívka otvorů v příčkách nebo stěnách cihlami pálenými plnými plochy přes 0,0225 m2 do 0,09 m2, tloušťky přes 100 mm</t>
  </si>
  <si>
    <t xml:space="preserve">-1776826840</t>
  </si>
  <si>
    <t xml:space="preserve">https://podminky.urs.cz/item/CS_URS_2024_01/340236212</t>
  </si>
  <si>
    <t xml:space="preserve">"cca"   5</t>
  </si>
  <si>
    <t xml:space="preserve">346244361</t>
  </si>
  <si>
    <t xml:space="preserve">Zazdívka rýh, potrubí, nik (výklenků) nebo kapes z pálených cihel na maltu tl. 65 mm</t>
  </si>
  <si>
    <t xml:space="preserve">563861364</t>
  </si>
  <si>
    <t xml:space="preserve">https://podminky.urs.cz/item/CS_URS_2024_01/346244361</t>
  </si>
  <si>
    <t xml:space="preserve">"cca"   2,50*0,30</t>
  </si>
  <si>
    <t xml:space="preserve">319201321</t>
  </si>
  <si>
    <t xml:space="preserve">Vyrovnání nerovného povrchu vnitřního i vnějšího zdiva bez odsekání vadných cihel, maltou (s dodáním hmot) tl. do 30 mm</t>
  </si>
  <si>
    <t xml:space="preserve">603258315</t>
  </si>
  <si>
    <t xml:space="preserve">https://podminky.urs.cz/item/CS_URS_2024_01/319201321</t>
  </si>
  <si>
    <t xml:space="preserve">3,25*(6,995*2+4,80*4)</t>
  </si>
  <si>
    <t xml:space="preserve">-(1,25*1,25*3+0,90*1,97*2+2,10*2,9*2)</t>
  </si>
  <si>
    <t xml:space="preserve">(1,25+1,25*2)*0,25*3</t>
  </si>
  <si>
    <t xml:space="preserve">(1,15+2,05*2)*0,10</t>
  </si>
  <si>
    <t xml:space="preserve">(1,05+2,05*2)*0,10</t>
  </si>
  <si>
    <t xml:space="preserve">(2,10+2,95*2)*0,125</t>
  </si>
  <si>
    <t xml:space="preserve">Mezisoučet   m.č. 0.01 a 0.02</t>
  </si>
  <si>
    <t xml:space="preserve">2,80*(4,55*4+2,785*2+1,765*2)</t>
  </si>
  <si>
    <t xml:space="preserve">-(0,90*1,97+0,95*1,93*4)</t>
  </si>
  <si>
    <t xml:space="preserve">(0,95+1,93*2)*0,25*2</t>
  </si>
  <si>
    <t xml:space="preserve">Mezisoučet   m.č. 0.03 a 0.04</t>
  </si>
  <si>
    <t xml:space="preserve">162,56*0,20   "cca 20% - stěny"</t>
  </si>
  <si>
    <t xml:space="preserve">349231811</t>
  </si>
  <si>
    <t xml:space="preserve">Přizdívka z cihel ostění s ozubem ve vybouraných otvorech, s vysekáním kapes pro zavázaní přes 80 do 150 mm</t>
  </si>
  <si>
    <t xml:space="preserve">-936034054</t>
  </si>
  <si>
    <t xml:space="preserve">https://podminky.urs.cz/item/CS_URS_2024_01/349231811</t>
  </si>
  <si>
    <t xml:space="preserve">(0,90+1,97*2)*0,15*3</t>
  </si>
  <si>
    <t xml:space="preserve">Úpravy povrchů, podlahy a osazování výplní</t>
  </si>
  <si>
    <t xml:space="preserve">61</t>
  </si>
  <si>
    <t xml:space="preserve">Úprava povrchů vnitřních</t>
  </si>
  <si>
    <t xml:space="preserve">611321121</t>
  </si>
  <si>
    <t xml:space="preserve">Omítka vápenocementová vnitřních ploch nanášená ručně jednovrstvá, tloušťky do 10 mm hladká vodorovných konstrukcí stropů rovných</t>
  </si>
  <si>
    <t xml:space="preserve">2102539625</t>
  </si>
  <si>
    <t xml:space="preserve">https://podminky.urs.cz/item/CS_URS_2024_01/611321121</t>
  </si>
  <si>
    <t xml:space="preserve">12,28+20,42+12,66+8,14   "m.č. 0.01 - 0.05"</t>
  </si>
  <si>
    <t xml:space="preserve">611321191</t>
  </si>
  <si>
    <t xml:space="preserve">Omítka vápenocementová vnitřních ploch nanášená ručně Příplatek k cenám za každých dalších i započatých 5 mm tloušťky omítky přes 10 mm stropů</t>
  </si>
  <si>
    <t xml:space="preserve">-1627197130</t>
  </si>
  <si>
    <t xml:space="preserve">https://podminky.urs.cz/item/CS_URS_2024_01/611321191</t>
  </si>
  <si>
    <t xml:space="preserve">53,50*3</t>
  </si>
  <si>
    <t xml:space="preserve">611131121</t>
  </si>
  <si>
    <t xml:space="preserve">Podkladní a spojovací vrstva vnitřních omítaných ploch penetrace disperzní nanášená ručně stropů</t>
  </si>
  <si>
    <t xml:space="preserve">-583532250</t>
  </si>
  <si>
    <t xml:space="preserve">https://podminky.urs.cz/item/CS_URS_2024_01/611131121</t>
  </si>
  <si>
    <t xml:space="preserve">611321131</t>
  </si>
  <si>
    <t xml:space="preserve">Vápenocementový štuk vnitřních ploch tloušťky do 3 mm vodorovných konstrukcí stropů rovných</t>
  </si>
  <si>
    <t xml:space="preserve">287206988</t>
  </si>
  <si>
    <t xml:space="preserve">https://podminky.urs.cz/item/CS_URS_2024_01/611321131</t>
  </si>
  <si>
    <t xml:space="preserve">612321121</t>
  </si>
  <si>
    <t xml:space="preserve">Omítka vápenocementová vnitřních ploch nanášená ručně jednovrstvá, tloušťky do 10 mm hladká svislých konstrukcí stěn</t>
  </si>
  <si>
    <t xml:space="preserve">1482000204</t>
  </si>
  <si>
    <t xml:space="preserve">https://podminky.urs.cz/item/CS_URS_2024_01/612321121</t>
  </si>
  <si>
    <t xml:space="preserve">-(1,25*1,25*3+0,90*1,97*2+2,10*2,95*2)</t>
  </si>
  <si>
    <t xml:space="preserve">612321191</t>
  </si>
  <si>
    <t xml:space="preserve">Omítka vápenocementová vnitřních ploch nanášená ručně Příplatek k cenám za každých dalších i započatých 5 mm tloušťky omítky přes 10 mm stěn</t>
  </si>
  <si>
    <t xml:space="preserve">-760559251</t>
  </si>
  <si>
    <t xml:space="preserve">https://podminky.urs.cz/item/CS_URS_2024_01/612321191</t>
  </si>
  <si>
    <t xml:space="preserve">162,35*3</t>
  </si>
  <si>
    <t xml:space="preserve">612131121</t>
  </si>
  <si>
    <t xml:space="preserve">Podkladní a spojovací vrstva vnitřních omítaných ploch penetrace disperzní nanášená ručně stěn</t>
  </si>
  <si>
    <t xml:space="preserve">-1754193533</t>
  </si>
  <si>
    <t xml:space="preserve">https://podminky.urs.cz/item/CS_URS_2024_01/612131121</t>
  </si>
  <si>
    <t xml:space="preserve">Mezisoučet</t>
  </si>
  <si>
    <t xml:space="preserve">612321131</t>
  </si>
  <si>
    <t xml:space="preserve">Vápenocementový štuk vnitřních ploch tloušťky do 3 mm svislých konstrukcí stěn</t>
  </si>
  <si>
    <t xml:space="preserve">-1788263846</t>
  </si>
  <si>
    <t xml:space="preserve">https://podminky.urs.cz/item/CS_URS_2024_01/612321131</t>
  </si>
  <si>
    <t xml:space="preserve">619995001</t>
  </si>
  <si>
    <t xml:space="preserve">Začištění omítek (s dodáním hmot) kolem oken, dveří, podlah, obkladů apod.</t>
  </si>
  <si>
    <t xml:space="preserve">685065616</t>
  </si>
  <si>
    <t xml:space="preserve">https://podminky.urs.cz/item/CS_URS_2024_01/619995001</t>
  </si>
  <si>
    <t xml:space="preserve">(0,90+1,97*2)*3   "ze strany chodby"</t>
  </si>
  <si>
    <t xml:space="preserve">629135.R002</t>
  </si>
  <si>
    <t xml:space="preserve">Vyrovnávací vrstva z cementové malty pod parapety šířky přes 150 do 300 mm</t>
  </si>
  <si>
    <t xml:space="preserve">-377226950</t>
  </si>
  <si>
    <t xml:space="preserve">1,25*3</t>
  </si>
  <si>
    <t xml:space="preserve">619991005</t>
  </si>
  <si>
    <t xml:space="preserve">Zakrytí vnitřních ploch před znečištěním fólií včetně pozdějšího odkrytí stěn nebo svislých ploch</t>
  </si>
  <si>
    <t xml:space="preserve">-1577594010</t>
  </si>
  <si>
    <t xml:space="preserve">https://podminky.urs.cz/item/CS_URS_2024_01/619991005</t>
  </si>
  <si>
    <t xml:space="preserve">1,25*1,25*3+1,00*2*6   "okna a dveře"</t>
  </si>
  <si>
    <t xml:space="preserve">610</t>
  </si>
  <si>
    <t xml:space="preserve">Úprava povrchů vnitřních - sanace stropu</t>
  </si>
  <si>
    <t xml:space="preserve">985121201</t>
  </si>
  <si>
    <t xml:space="preserve">Tryskání degradovaného betonu líce kleneb a podhledů křemičitým pískem sušeným</t>
  </si>
  <si>
    <t xml:space="preserve">2113534714</t>
  </si>
  <si>
    <t xml:space="preserve">https://podminky.urs.cz/item/CS_URS_2024_01/985121201</t>
  </si>
  <si>
    <t xml:space="preserve">985121912</t>
  </si>
  <si>
    <t xml:space="preserve">Tryskání degradovaného betonu Příplatek k cenám za plochu do 10 m2 jednotlivě</t>
  </si>
  <si>
    <t xml:space="preserve">-1062277201</t>
  </si>
  <si>
    <t xml:space="preserve">https://podminky.urs.cz/item/CS_URS_2024_01/985121912</t>
  </si>
  <si>
    <t xml:space="preserve">985132111</t>
  </si>
  <si>
    <t xml:space="preserve">Očištění ploch líce kleneb a podhledů tlakovou vodou</t>
  </si>
  <si>
    <t xml:space="preserve">-1527173795</t>
  </si>
  <si>
    <t xml:space="preserve">https://podminky.urs.cz/item/CS_URS_2024_01/985132111</t>
  </si>
  <si>
    <t xml:space="preserve">985132311</t>
  </si>
  <si>
    <t xml:space="preserve">Očištění ploch líce kleneb a podhledů ruční dočištění ocelovými kartáči</t>
  </si>
  <si>
    <t xml:space="preserve">-1123569836</t>
  </si>
  <si>
    <t xml:space="preserve">https://podminky.urs.cz/item/CS_URS_2024_01/985132311</t>
  </si>
  <si>
    <t xml:space="preserve">985139112</t>
  </si>
  <si>
    <t xml:space="preserve">Očištění ploch Příplatek k cenám za plochu do 10 m2 jednotlivě</t>
  </si>
  <si>
    <t xml:space="preserve">-442865085</t>
  </si>
  <si>
    <t xml:space="preserve">https://podminky.urs.cz/item/CS_URS_2024_01/985139112</t>
  </si>
  <si>
    <t xml:space="preserve">985321111</t>
  </si>
  <si>
    <t xml:space="preserve">Ochranný nátěr betonářské výztuže 1 vrstva tloušťky 1 mm na cementové bázi stěn, líce kleneb a podhledů</t>
  </si>
  <si>
    <t xml:space="preserve">1852745648</t>
  </si>
  <si>
    <t xml:space="preserve">https://podminky.urs.cz/item/CS_URS_2024_01/985321111</t>
  </si>
  <si>
    <t xml:space="preserve">985321912</t>
  </si>
  <si>
    <t xml:space="preserve">Ochranný nátěr betonářské výztuže Příplatek k cenám za plochu do 10 m2 jednotlivě</t>
  </si>
  <si>
    <t xml:space="preserve">372127670</t>
  </si>
  <si>
    <t xml:space="preserve">https://podminky.urs.cz/item/CS_URS_2024_01/985321912</t>
  </si>
  <si>
    <t xml:space="preserve">985311214</t>
  </si>
  <si>
    <t xml:space="preserve">Reprofilace betonu sanačními maltami na cementové bázi ručně líce kleneb a podhledů, tloušťky přes 30 do 40 mm</t>
  </si>
  <si>
    <t xml:space="preserve">862365514</t>
  </si>
  <si>
    <t xml:space="preserve">https://podminky.urs.cz/item/CS_URS_2024_01/985311214</t>
  </si>
  <si>
    <t xml:space="preserve">985311912</t>
  </si>
  <si>
    <t xml:space="preserve">Reprofilace betonu sanačními maltami na cementové bázi ručně Příplatek k cenám za plochu do 10 m2 jednotlivě</t>
  </si>
  <si>
    <t xml:space="preserve">-210176127</t>
  </si>
  <si>
    <t xml:space="preserve">https://podminky.urs.cz/item/CS_URS_2024_01/985311912</t>
  </si>
  <si>
    <t xml:space="preserve">985324.R002</t>
  </si>
  <si>
    <t xml:space="preserve">Ochranný hydroizolační pružný nátěr betonu dvojnásobný se stěrkou na cementoakrylátové bázi s atestem na pitnou vodu, odolný proti UV, spotřeba 2,00-2,50 kg/m2</t>
  </si>
  <si>
    <t xml:space="preserve">-2010896772</t>
  </si>
  <si>
    <t xml:space="preserve">985324912</t>
  </si>
  <si>
    <t xml:space="preserve">Ochranný nátěr betonu Příplatek k cenám za plochu do 10 m2 jednotlivě</t>
  </si>
  <si>
    <t xml:space="preserve">-1935935391</t>
  </si>
  <si>
    <t xml:space="preserve">https://podminky.urs.cz/item/CS_URS_2024_01/985324912</t>
  </si>
  <si>
    <t xml:space="preserve">411388621</t>
  </si>
  <si>
    <t xml:space="preserve">Zabetonování otvorů ve stropech nebo v klenbách včetně lešení, bednění, odbednění a výztuže (materiál v ceně) ze suchých směsí, tl. do 150 mm ve stropech železobetonových, tvárnicových a prefabrikovaných plochy do 0,25 m2</t>
  </si>
  <si>
    <t xml:space="preserve">1699921152</t>
  </si>
  <si>
    <t xml:space="preserve">https://podminky.urs.cz/item/CS_URS_2024_01/411388621</t>
  </si>
  <si>
    <t xml:space="preserve">"cca"   3</t>
  </si>
  <si>
    <t xml:space="preserve">62</t>
  </si>
  <si>
    <t xml:space="preserve">Úprava povrchů vnějších</t>
  </si>
  <si>
    <t xml:space="preserve">629135102</t>
  </si>
  <si>
    <t xml:space="preserve">Vyrovnávací vrstva z cementové malty pod klempířskými prvky šířky přes 150 do 300 mm</t>
  </si>
  <si>
    <t xml:space="preserve">-1346924366</t>
  </si>
  <si>
    <t xml:space="preserve">https://podminky.urs.cz/item/CS_URS_2024_01/629135102</t>
  </si>
  <si>
    <t xml:space="preserve">63</t>
  </si>
  <si>
    <t xml:space="preserve">Podlahy a podlahové konstrukce</t>
  </si>
  <si>
    <t xml:space="preserve">631312141</t>
  </si>
  <si>
    <t xml:space="preserve">Doplnění dosavadních mazanin prostým betonem s dodáním hmot, bez potěru, plochy jednotlivě rýh v dosavadních mazaninách</t>
  </si>
  <si>
    <t xml:space="preserve">-826340786</t>
  </si>
  <si>
    <t xml:space="preserve">https://podminky.urs.cz/item/CS_URS_2024_01/631312141</t>
  </si>
  <si>
    <t xml:space="preserve">0,10*0,25*2,70   " zapravení drážky v podlaze (kanalizace)"</t>
  </si>
  <si>
    <t xml:space="preserve">631311131</t>
  </si>
  <si>
    <t xml:space="preserve">Doplnění dosavadních mazanin prostým betonem s dodáním hmot, bez potěru, plochy jednotlivě do 1 m2 a tl. přes 80 mm</t>
  </si>
  <si>
    <t xml:space="preserve">1681802065</t>
  </si>
  <si>
    <t xml:space="preserve">https://podminky.urs.cz/item/CS_URS_2024_01/631311131</t>
  </si>
  <si>
    <t xml:space="preserve">"cca"   0,10*3   " kolem nových vpustí"</t>
  </si>
  <si>
    <t xml:space="preserve">"cca"   0,10*1   " v místě demontované kanalizace m.č. 0.02"</t>
  </si>
  <si>
    <t xml:space="preserve">965046111</t>
  </si>
  <si>
    <t xml:space="preserve">Broušení stávajících betonových podlah úběr do 3 mm</t>
  </si>
  <si>
    <t xml:space="preserve">-1328754867</t>
  </si>
  <si>
    <t xml:space="preserve">https://podminky.urs.cz/item/CS_URS_2024_01/965046111</t>
  </si>
  <si>
    <t xml:space="preserve">965046119</t>
  </si>
  <si>
    <t xml:space="preserve">Broušení stávajících betonových podlah Příplatek k ceně za každý další 1 mm úběru</t>
  </si>
  <si>
    <t xml:space="preserve">-1554644931</t>
  </si>
  <si>
    <t xml:space="preserve">https://podminky.urs.cz/item/CS_URS_2024_01/965046119</t>
  </si>
  <si>
    <t xml:space="preserve">53,50*2</t>
  </si>
  <si>
    <t xml:space="preserve">632452441</t>
  </si>
  <si>
    <t xml:space="preserve">Doplnění cementového potěru na mazaninách a betonových podkladech (s dodáním hmot), hlazeného dřevěným nebo ocelovým hladítkem, plochy jednotlivě přes 1 m2 do 4 m2 a tl. přes 30 do 40 mm</t>
  </si>
  <si>
    <t xml:space="preserve">-2032196260</t>
  </si>
  <si>
    <t xml:space="preserve">https://podminky.urs.cz/item/CS_URS_2024_01/632452441</t>
  </si>
  <si>
    <t xml:space="preserve">"OPRAVA V MÍSTECH VYBOURANÝCH STUPÍNKŮ"</t>
  </si>
  <si>
    <t xml:space="preserve">1,00*1,25+2,76*0,90</t>
  </si>
  <si>
    <t xml:space="preserve">35</t>
  </si>
  <si>
    <t xml:space="preserve">632451103</t>
  </si>
  <si>
    <t xml:space="preserve">Potěr cementový samonivelační ze suchých směsí tloušťky přes 5 do 10 mm</t>
  </si>
  <si>
    <t xml:space="preserve">124142931</t>
  </si>
  <si>
    <t xml:space="preserve">https://podminky.urs.cz/item/CS_URS_2024_01/632451103</t>
  </si>
  <si>
    <t xml:space="preserve">64</t>
  </si>
  <si>
    <t xml:space="preserve">Osazování výplní otvorů</t>
  </si>
  <si>
    <t xml:space="preserve">36</t>
  </si>
  <si>
    <t xml:space="preserve">642944121</t>
  </si>
  <si>
    <t xml:space="preserve">Osazení ocelových dveřních zárubní lisovaných nebo z úhelníků dodatečně s vybetonováním prahu, plochy do 2,5 m2</t>
  </si>
  <si>
    <t xml:space="preserve">659307170</t>
  </si>
  <si>
    <t xml:space="preserve">https://podminky.urs.cz/item/CS_URS_2024_01/642944121</t>
  </si>
  <si>
    <t xml:space="preserve">37</t>
  </si>
  <si>
    <t xml:space="preserve">M</t>
  </si>
  <si>
    <t xml:space="preserve">55331488</t>
  </si>
  <si>
    <t xml:space="preserve">zárubeň jednokřídlá ocelová pro zdění tl stěny 110-150mm rozměru 900/1970, 2100mm</t>
  </si>
  <si>
    <t xml:space="preserve">1668882737</t>
  </si>
  <si>
    <t xml:space="preserve">38</t>
  </si>
  <si>
    <t xml:space="preserve">946112112</t>
  </si>
  <si>
    <t xml:space="preserve">Věže pojízdné trubkové nebo dílcové s maximálním zatížením podlahy do 200 kg/m2 šířky přes 0,9 do 1,6 m, délky do 3,2 m výšky přes 1,5 m do 2,5 m montáž</t>
  </si>
  <si>
    <t xml:space="preserve">-355573106</t>
  </si>
  <si>
    <t xml:space="preserve">https://podminky.urs.cz/item/CS_URS_2024_01/946112112</t>
  </si>
  <si>
    <t xml:space="preserve">39</t>
  </si>
  <si>
    <t xml:space="preserve">946112212</t>
  </si>
  <si>
    <t xml:space="preserve">Věže pojízdné trubkové nebo dílcové s maximálním zatížením podlahy do 200 kg/m2 šířky přes 0,9 do 1,6 m, délky do 3,2 m výšky přes 1,5 m do 2,5 m příplatek k ceně za každý den použití</t>
  </si>
  <si>
    <t xml:space="preserve">-1991443795</t>
  </si>
  <si>
    <t xml:space="preserve">https://podminky.urs.cz/item/CS_URS_2024_01/946112212</t>
  </si>
  <si>
    <t xml:space="preserve">2*30</t>
  </si>
  <si>
    <t xml:space="preserve">40</t>
  </si>
  <si>
    <t xml:space="preserve">946112812</t>
  </si>
  <si>
    <t xml:space="preserve">Věže pojízdné trubkové nebo dílcové s maximálním zatížením podlahy do 200 kg/m2 šířky přes 0,9 do 1,6 m, délky do 3,2 m výšky přes 1,5 m do 2,5 m demontáž</t>
  </si>
  <si>
    <t xml:space="preserve">-535976434</t>
  </si>
  <si>
    <t xml:space="preserve">https://podminky.urs.cz/item/CS_URS_2024_01/946112812</t>
  </si>
  <si>
    <t xml:space="preserve">951</t>
  </si>
  <si>
    <t xml:space="preserve">Ostatní konstrukce a práce  </t>
  </si>
  <si>
    <t xml:space="preserve">41</t>
  </si>
  <si>
    <t xml:space="preserve">953941210</t>
  </si>
  <si>
    <t xml:space="preserve">Osazení drobných kovových výrobků bez jejich dodání s vysekáním kapes pro upevňovací prvky se zazděním, zabetonováním nebo zalitím kovových poklopů s rámy, plochy do 1 m2</t>
  </si>
  <si>
    <t xml:space="preserve">-295352267</t>
  </si>
  <si>
    <t xml:space="preserve">https://podminky.urs.cz/item/CS_URS_2024_01/953941210</t>
  </si>
  <si>
    <t xml:space="preserve">1   "m.č. 0.01"</t>
  </si>
  <si>
    <t xml:space="preserve">42</t>
  </si>
  <si>
    <t xml:space="preserve">55241.R002</t>
  </si>
  <si>
    <t xml:space="preserve">poklop ocelový 600x600mm s rámem L40/40/3mm a protiskluznou úpravou (slzičkový plech tl. 4mm, povrchová úprava nátěr 1xzákladní + 2xvrchní </t>
  </si>
  <si>
    <t xml:space="preserve">-882423435</t>
  </si>
  <si>
    <t xml:space="preserve">43</t>
  </si>
  <si>
    <t xml:space="preserve">952901111</t>
  </si>
  <si>
    <t xml:space="preserve">Vyčištění budov nebo objektů před předáním do užívání budov bytové nebo občanské výstavby, světlé výšky podlaží do 4 m</t>
  </si>
  <si>
    <t xml:space="preserve">1320835271</t>
  </si>
  <si>
    <t xml:space="preserve">https://podminky.urs.cz/item/CS_URS_2024_01/952901111</t>
  </si>
  <si>
    <t xml:space="preserve">998</t>
  </si>
  <si>
    <t xml:space="preserve">Přesun hmot</t>
  </si>
  <si>
    <t xml:space="preserve">44</t>
  </si>
  <si>
    <t xml:space="preserve">998018002</t>
  </si>
  <si>
    <t xml:space="preserve">Přesun hmot pro budovy občanské výstavby, bydlení, výrobu a služby ruční (bez užití mechanizace) vodorovná dopravní vzdálenost do 100 m pro budovy s jakoukoliv nosnou konstrukcí výšky přes 6 do 12 m</t>
  </si>
  <si>
    <t xml:space="preserve">906970237</t>
  </si>
  <si>
    <t xml:space="preserve">https://podminky.urs.cz/item/CS_URS_2024_01/998018002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</si>
  <si>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</si>
  <si>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</si>
  <si>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</si>
  <si>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</si>
  <si>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45</t>
  </si>
  <si>
    <t xml:space="preserve">711141559</t>
  </si>
  <si>
    <t xml:space="preserve">Provedení izolace proti zemní vlhkosti pásy přitavením NAIP na ploše vodorovné V</t>
  </si>
  <si>
    <t xml:space="preserve">2103250666</t>
  </si>
  <si>
    <t xml:space="preserve">https://podminky.urs.cz/item/CS_URS_2024_01/711141559</t>
  </si>
  <si>
    <t xml:space="preserve">(0,10+0,25+0,10)*2,70   "doplnění izolace podlaze (rýha pro kanalizaci)"</t>
  </si>
  <si>
    <t xml:space="preserve">46</t>
  </si>
  <si>
    <t xml:space="preserve">62855001</t>
  </si>
  <si>
    <t xml:space="preserve">pás asfaltový natavitelný modifikovaný SBS s vložkou z polyesterové rohože a spalitelnou PE fólií nebo jemnozrnným minerálním posypem na horním povrchu tl 4,0mm</t>
  </si>
  <si>
    <t xml:space="preserve">1920118396</t>
  </si>
  <si>
    <t xml:space="preserve">1,215*1,2</t>
  </si>
  <si>
    <t xml:space="preserve">47</t>
  </si>
  <si>
    <t xml:space="preserve">711199097</t>
  </si>
  <si>
    <t xml:space="preserve">Příplatek k cenám provedení izolace proti zemní vlhkosti za plochu do 10 m2 pásy přitavením NAIP nebo termoplasty</t>
  </si>
  <si>
    <t xml:space="preserve">924043144</t>
  </si>
  <si>
    <t xml:space="preserve">https://podminky.urs.cz/item/CS_URS_2024_01/711199097</t>
  </si>
  <si>
    <t xml:space="preserve">48</t>
  </si>
  <si>
    <t xml:space="preserve">998711312</t>
  </si>
  <si>
    <t xml:space="preserve">Přesun hmot pro izolace proti vodě, vlhkosti a plynům stanovený procentní sazbou (%) z ceny vodorovná dopravní vzdálenost do 50 m ruční (bez užití mechanizace) v objektech výšky přes 6 do 12 m</t>
  </si>
  <si>
    <t xml:space="preserve">%</t>
  </si>
  <si>
    <t xml:space="preserve">1364697984</t>
  </si>
  <si>
    <t xml:space="preserve">https://podminky.urs.cz/item/CS_URS_2024_01/998711312</t>
  </si>
  <si>
    <t xml:space="preserve">733</t>
  </si>
  <si>
    <t xml:space="preserve">Ústřední vytápění - rozvodné potrubí</t>
  </si>
  <si>
    <t xml:space="preserve">49</t>
  </si>
  <si>
    <t xml:space="preserve">733811253</t>
  </si>
  <si>
    <t xml:space="preserve">Ochrana potrubí termoizolačními trubicemi z pěnového polyetylenu PE přilepenými v příčných a podélných spojích, tloušťky izolace přes 20 do 25 mm, vnitřního průměru izolace DN přes 45 do 63 mm</t>
  </si>
  <si>
    <t xml:space="preserve">1392973533</t>
  </si>
  <si>
    <t xml:space="preserve">https://podminky.urs.cz/item/CS_URS_2024_01/733811253</t>
  </si>
  <si>
    <t xml:space="preserve">14 *2  "potrubí ÚT - stávající"</t>
  </si>
  <si>
    <t xml:space="preserve">50</t>
  </si>
  <si>
    <t xml:space="preserve">998733312</t>
  </si>
  <si>
    <t xml:space="preserve">Přesun hmot pro rozvody potrubí stanovený procentní sazbou z ceny vodorovná dopravní vzdálenost do 50 m ruční (bez užití mechanizace) v objektech výšky přes 6 do 12 m</t>
  </si>
  <si>
    <t xml:space="preserve">-1272925894</t>
  </si>
  <si>
    <t xml:space="preserve">https://podminky.urs.cz/item/CS_URS_2024_01/998733312</t>
  </si>
  <si>
    <t xml:space="preserve">764</t>
  </si>
  <si>
    <t xml:space="preserve">Konstrukce klempířské</t>
  </si>
  <si>
    <t xml:space="preserve">51</t>
  </si>
  <si>
    <t xml:space="preserve">764246303</t>
  </si>
  <si>
    <t xml:space="preserve">Oplechování parapetů z titanzinkového lesklého válcovaného plechu rovných mechanicky kotvené, bez rohů rš 250 mm</t>
  </si>
  <si>
    <t xml:space="preserve">-1525489533</t>
  </si>
  <si>
    <t xml:space="preserve">https://podminky.urs.cz/item/CS_URS_2024_01/764246303</t>
  </si>
  <si>
    <t xml:space="preserve">52</t>
  </si>
  <si>
    <t xml:space="preserve">712331101</t>
  </si>
  <si>
    <t xml:space="preserve">Provedení povlakové krytiny střech plochých do 10° pásy na sucho AIP nebo NAIP</t>
  </si>
  <si>
    <t xml:space="preserve">880327356</t>
  </si>
  <si>
    <t xml:space="preserve">https://podminky.urs.cz/item/CS_URS_2024_01/712331101</t>
  </si>
  <si>
    <t xml:space="preserve">0,25*1,25*3   "pod parapety"</t>
  </si>
  <si>
    <t xml:space="preserve">53</t>
  </si>
  <si>
    <t xml:space="preserve">28329223</t>
  </si>
  <si>
    <t xml:space="preserve">fólie difuzně propustné s nakašírovanou strukturovanou rohoží pod hladkou plechovou krytinu</t>
  </si>
  <si>
    <t xml:space="preserve">-524548674</t>
  </si>
  <si>
    <t xml:space="preserve">0,938*1,1655</t>
  </si>
  <si>
    <t xml:space="preserve">54</t>
  </si>
  <si>
    <t xml:space="preserve">764001.R007</t>
  </si>
  <si>
    <t xml:space="preserve">Montáž a demontáž kovového roštu anglického dvorku</t>
  </si>
  <si>
    <t xml:space="preserve">-1409155445</t>
  </si>
  <si>
    <t xml:space="preserve">55</t>
  </si>
  <si>
    <t xml:space="preserve">998764312</t>
  </si>
  <si>
    <t xml:space="preserve">Přesun hmot pro konstrukce klempířské stanovený procentní sazbou (%) z ceny vodorovná dopravní vzdálenost do 50 m ruční (bez užtití mechanizace) v objektech výšky přes 6 do 12 m</t>
  </si>
  <si>
    <t xml:space="preserve">1556733287</t>
  </si>
  <si>
    <t xml:space="preserve">https://podminky.urs.cz/item/CS_URS_2024_01/998764312</t>
  </si>
  <si>
    <t xml:space="preserve">766</t>
  </si>
  <si>
    <t xml:space="preserve">Konstrukce truhlářské</t>
  </si>
  <si>
    <t xml:space="preserve">56</t>
  </si>
  <si>
    <t xml:space="preserve">766622131</t>
  </si>
  <si>
    <t xml:space="preserve">Montáž oken plastových včetně montáže rámu plochy přes 1 m2 otevíravých do zdiva, výšky do 1,5 m</t>
  </si>
  <si>
    <t xml:space="preserve">-1070300135</t>
  </si>
  <si>
    <t xml:space="preserve">https://podminky.urs.cz/item/CS_URS_2024_01/766622131</t>
  </si>
  <si>
    <t xml:space="preserve">1,25*1,25 *3</t>
  </si>
  <si>
    <t xml:space="preserve">57</t>
  </si>
  <si>
    <t xml:space="preserve">61140.R018</t>
  </si>
  <si>
    <t xml:space="preserve">okno plastové otevíravé/sklopné dvojsklo 1250x1250mm, Uw=1,2 W/m2.K, včetně pákového otvírání z podlahy</t>
  </si>
  <si>
    <t xml:space="preserve">1145149255</t>
  </si>
  <si>
    <t xml:space="preserve">58</t>
  </si>
  <si>
    <t xml:space="preserve">766629214</t>
  </si>
  <si>
    <t xml:space="preserve">Montáž oken dřevěných Příplatek k cenám za izolaci mezi ostěním a rámem okna při rovném ostění, připojovací spára tl. do 15 mm, páska</t>
  </si>
  <si>
    <t xml:space="preserve">-1689123706</t>
  </si>
  <si>
    <t xml:space="preserve">https://podminky.urs.cz/item/CS_URS_2024_01/766629214</t>
  </si>
  <si>
    <t xml:space="preserve">1,25*4 *3</t>
  </si>
  <si>
    <t xml:space="preserve">59</t>
  </si>
  <si>
    <t xml:space="preserve">766629413</t>
  </si>
  <si>
    <t xml:space="preserve">Montáž oken dřevěných Příplatek k cenám za izolaci mezi ostěním a rámem okna při rovném ostění fólií, připojovací spára tl. do 35 mm</t>
  </si>
  <si>
    <t xml:space="preserve">961140328</t>
  </si>
  <si>
    <t xml:space="preserve">https://podminky.urs.cz/item/CS_URS_2024_01/766629413</t>
  </si>
  <si>
    <t xml:space="preserve">60</t>
  </si>
  <si>
    <t xml:space="preserve">766694116</t>
  </si>
  <si>
    <t xml:space="preserve">Montáž ostatních truhlářských konstrukcí parapetních desek dřevěných nebo plastových šířky do 300 mm</t>
  </si>
  <si>
    <t xml:space="preserve">1037470243</t>
  </si>
  <si>
    <t xml:space="preserve">https://podminky.urs.cz/item/CS_URS_2024_01/766694116</t>
  </si>
  <si>
    <t xml:space="preserve">61144401</t>
  </si>
  <si>
    <t xml:space="preserve">parapet plastový vnitřní š 250mm</t>
  </si>
  <si>
    <t xml:space="preserve">-174493690</t>
  </si>
  <si>
    <t xml:space="preserve">61144019</t>
  </si>
  <si>
    <t xml:space="preserve">koncovka k parapetu plastovému vnitřnímu 1 pár</t>
  </si>
  <si>
    <t xml:space="preserve">-1951911586</t>
  </si>
  <si>
    <t xml:space="preserve">766660002</t>
  </si>
  <si>
    <t xml:space="preserve">Montáž dveřních křídel dřevěných nebo plastových otevíravých do ocelové zárubně povrchově upravených jednokřídlových, šířky přes 800 mm</t>
  </si>
  <si>
    <t xml:space="preserve">-1677951202</t>
  </si>
  <si>
    <t xml:space="preserve">https://podminky.urs.cz/item/CS_URS_2024_01/766660002</t>
  </si>
  <si>
    <t xml:space="preserve">61162.R020</t>
  </si>
  <si>
    <t xml:space="preserve">dveře jednokřídlé zátěžové 900x1970mm s vysokou pevností a odolností povrchu</t>
  </si>
  <si>
    <t xml:space="preserve">911888625</t>
  </si>
  <si>
    <t xml:space="preserve">65</t>
  </si>
  <si>
    <t xml:space="preserve">766660713</t>
  </si>
  <si>
    <t xml:space="preserve">Montáž dveřních doplňků plechu okopového</t>
  </si>
  <si>
    <t xml:space="preserve">-2126432005</t>
  </si>
  <si>
    <t xml:space="preserve">https://podminky.urs.cz/item/CS_URS_2024_01/766660713</t>
  </si>
  <si>
    <t xml:space="preserve">66</t>
  </si>
  <si>
    <t xml:space="preserve">54915213</t>
  </si>
  <si>
    <t xml:space="preserve">plech okopový nerez 915x250x0,6mm</t>
  </si>
  <si>
    <t xml:space="preserve">1410752080</t>
  </si>
  <si>
    <t xml:space="preserve">67</t>
  </si>
  <si>
    <t xml:space="preserve">766660731</t>
  </si>
  <si>
    <t xml:space="preserve">Montáž dveřních doplňků dveřního kování bezpečnostního zámku</t>
  </si>
  <si>
    <t xml:space="preserve">-408407614</t>
  </si>
  <si>
    <t xml:space="preserve">https://podminky.urs.cz/item/CS_URS_2024_01/766660731</t>
  </si>
  <si>
    <t xml:space="preserve">68</t>
  </si>
  <si>
    <t xml:space="preserve">54924008</t>
  </si>
  <si>
    <t xml:space="preserve">zámek zadlabací vložkový pravolevý rozteč 90x45mm</t>
  </si>
  <si>
    <t xml:space="preserve">416176451</t>
  </si>
  <si>
    <t xml:space="preserve">69</t>
  </si>
  <si>
    <t xml:space="preserve">54964142</t>
  </si>
  <si>
    <t xml:space="preserve">vložka cylindrická 45+50</t>
  </si>
  <si>
    <t xml:space="preserve">1849043173</t>
  </si>
  <si>
    <t xml:space="preserve">70</t>
  </si>
  <si>
    <t xml:space="preserve">766660733</t>
  </si>
  <si>
    <t xml:space="preserve">Montáž dveřních doplňků dveřního kování bezpečnostního štítku s klikou</t>
  </si>
  <si>
    <t xml:space="preserve">426638002</t>
  </si>
  <si>
    <t xml:space="preserve">https://podminky.urs.cz/item/CS_URS_2024_01/766660733</t>
  </si>
  <si>
    <t xml:space="preserve">71</t>
  </si>
  <si>
    <t xml:space="preserve">54914133</t>
  </si>
  <si>
    <t xml:space="preserve">kování bezpečnostní koule/klika RC3</t>
  </si>
  <si>
    <t xml:space="preserve">-840273886</t>
  </si>
  <si>
    <t xml:space="preserve">72</t>
  </si>
  <si>
    <t xml:space="preserve">998766312</t>
  </si>
  <si>
    <t xml:space="preserve">Přesun hmot pro konstrukce truhlářské stanovený procentní sazbou (%) z ceny vodorovná dopravní vzdálenost do 50 m ruční (bez užití mechanizace) v objektech výšky přes 6 do 12 m</t>
  </si>
  <si>
    <t xml:space="preserve">632910872</t>
  </si>
  <si>
    <t xml:space="preserve">https://podminky.urs.cz/item/CS_URS_2024_01/998766312</t>
  </si>
  <si>
    <t xml:space="preserve">777</t>
  </si>
  <si>
    <t xml:space="preserve">Podlahy lité</t>
  </si>
  <si>
    <t xml:space="preserve">73</t>
  </si>
  <si>
    <t xml:space="preserve">777111111</t>
  </si>
  <si>
    <t xml:space="preserve">Příprava podkladu před provedením litých podlah vysátí</t>
  </si>
  <si>
    <t xml:space="preserve">-1194489916</t>
  </si>
  <si>
    <t xml:space="preserve">https://podminky.urs.cz/item/CS_URS_2024_01/777111111</t>
  </si>
  <si>
    <t xml:space="preserve">74</t>
  </si>
  <si>
    <t xml:space="preserve">777111121</t>
  </si>
  <si>
    <t xml:space="preserve">Příprava podkladu před provedením litých podlah obroušení ruční ( v místě styku se stěnou, v rozích apod.)</t>
  </si>
  <si>
    <t xml:space="preserve">1189609171</t>
  </si>
  <si>
    <t xml:space="preserve">https://podminky.urs.cz/item/CS_URS_2024_01/777111121</t>
  </si>
  <si>
    <t xml:space="preserve">6,995*2+4,80*4+0,10*4</t>
  </si>
  <si>
    <t xml:space="preserve">-(2,10*2+0,90*2)</t>
  </si>
  <si>
    <t xml:space="preserve">4,55*4+2,785*2+1,765*2+0,25*4+0,10*2</t>
  </si>
  <si>
    <t xml:space="preserve">-(0,90+0,95*4)</t>
  </si>
  <si>
    <t xml:space="preserve">75</t>
  </si>
  <si>
    <t xml:space="preserve">777121105</t>
  </si>
  <si>
    <t xml:space="preserve">Vyrovnání podkladu epoxidovou stěrkou plněnou pískem, tloušťky do 3 mm, plochy přes 1,0 m2</t>
  </si>
  <si>
    <t xml:space="preserve">944639992</t>
  </si>
  <si>
    <t xml:space="preserve">https://podminky.urs.cz/item/CS_URS_2024_01/777121105</t>
  </si>
  <si>
    <t xml:space="preserve">76</t>
  </si>
  <si>
    <t xml:space="preserve">777131105</t>
  </si>
  <si>
    <t xml:space="preserve">Penetrační nátěr podlahy epoxidový na podklad z čerstvého betonu</t>
  </si>
  <si>
    <t xml:space="preserve">-1606743664</t>
  </si>
  <si>
    <t xml:space="preserve">https://podminky.urs.cz/item/CS_URS_2024_01/777131105</t>
  </si>
  <si>
    <t xml:space="preserve">77</t>
  </si>
  <si>
    <t xml:space="preserve">777511143</t>
  </si>
  <si>
    <t xml:space="preserve">Krycí stěrka chemicky odolná epoxidová, tloušťky přes 1 do 2 mm</t>
  </si>
  <si>
    <t xml:space="preserve">749317917</t>
  </si>
  <si>
    <t xml:space="preserve">https://podminky.urs.cz/item/CS_URS_2024_01/777511143</t>
  </si>
  <si>
    <t xml:space="preserve">78</t>
  </si>
  <si>
    <t xml:space="preserve">777611143</t>
  </si>
  <si>
    <t xml:space="preserve">Krycí nátěr podlahy chemicky odolný epoxidový</t>
  </si>
  <si>
    <t xml:space="preserve">-228850573</t>
  </si>
  <si>
    <t xml:space="preserve">https://podminky.urs.cz/item/CS_URS_2024_01/777611143</t>
  </si>
  <si>
    <t xml:space="preserve">79</t>
  </si>
  <si>
    <t xml:space="preserve">777612101</t>
  </si>
  <si>
    <t xml:space="preserve">Uzavírací nátěr podlahy epoxidový barevný</t>
  </si>
  <si>
    <t xml:space="preserve">444776233</t>
  </si>
  <si>
    <t xml:space="preserve">https://podminky.urs.cz/item/CS_URS_2024_01/777612101</t>
  </si>
  <si>
    <t xml:space="preserve">80</t>
  </si>
  <si>
    <t xml:space="preserve">777911111</t>
  </si>
  <si>
    <t xml:space="preserve">Napojení na stěnu nebo sokl fabionem z epoxidové stěrky plněné pískem tuhé</t>
  </si>
  <si>
    <t xml:space="preserve">-1842872169</t>
  </si>
  <si>
    <t xml:space="preserve">https://podminky.urs.cz/item/CS_URS_2024_01/777911111</t>
  </si>
  <si>
    <t xml:space="preserve">-(0,90*2+2,10*2)</t>
  </si>
  <si>
    <t xml:space="preserve">81</t>
  </si>
  <si>
    <t xml:space="preserve">776421311</t>
  </si>
  <si>
    <t xml:space="preserve">Montáž lišt přechodových samolepících</t>
  </si>
  <si>
    <t xml:space="preserve">1457032159</t>
  </si>
  <si>
    <t xml:space="preserve">https://podminky.urs.cz/item/CS_URS_2024_01/776421311</t>
  </si>
  <si>
    <t xml:space="preserve">0,90*3   "ve dveřích"</t>
  </si>
  <si>
    <t xml:space="preserve">82</t>
  </si>
  <si>
    <t xml:space="preserve">59054130</t>
  </si>
  <si>
    <t xml:space="preserve">profil přechodový nerezový samolepící 35mm</t>
  </si>
  <si>
    <t xml:space="preserve">-1876333080</t>
  </si>
  <si>
    <t xml:space="preserve">83</t>
  </si>
  <si>
    <t xml:space="preserve">998777312</t>
  </si>
  <si>
    <t xml:space="preserve">Přesun hmot pro podlahy lité stanovený procentní sazbou (%) z ceny vodorovná dopravní vzdálenost do 50 m ruční (bez užití mechanizace) v objektech výšky přes 6 do 12 m</t>
  </si>
  <si>
    <t xml:space="preserve">-446040266</t>
  </si>
  <si>
    <t xml:space="preserve">https://podminky.urs.cz/item/CS_URS_2024_01/998777312</t>
  </si>
  <si>
    <t xml:space="preserve">783</t>
  </si>
  <si>
    <t xml:space="preserve">Dokončovací práce - nátěry</t>
  </si>
  <si>
    <t xml:space="preserve">84</t>
  </si>
  <si>
    <t xml:space="preserve">783301303</t>
  </si>
  <si>
    <t xml:space="preserve">Příprava podkladu zámečnických konstrukcí před provedením nátěru odrezivění odrezovačem bezoplachovým</t>
  </si>
  <si>
    <t xml:space="preserve">-348698810</t>
  </si>
  <si>
    <t xml:space="preserve">https://podminky.urs.cz/item/CS_URS_2024_01/783301303</t>
  </si>
  <si>
    <t xml:space="preserve">(0,90+1,97*2)*0,35*3   "nové zárubně"</t>
  </si>
  <si>
    <t xml:space="preserve">85</t>
  </si>
  <si>
    <t xml:space="preserve">783314101</t>
  </si>
  <si>
    <t xml:space="preserve">Základní nátěr zámečnických konstrukcí jednonásobný syntetický</t>
  </si>
  <si>
    <t xml:space="preserve">-867521493</t>
  </si>
  <si>
    <t xml:space="preserve">https://podminky.urs.cz/item/CS_URS_2024_01/783314101</t>
  </si>
  <si>
    <t xml:space="preserve">86</t>
  </si>
  <si>
    <t xml:space="preserve">783315101</t>
  </si>
  <si>
    <t xml:space="preserve">Mezinátěr zámečnických konstrukcí jednonásobný syntetický standardní</t>
  </si>
  <si>
    <t xml:space="preserve">2119826830</t>
  </si>
  <si>
    <t xml:space="preserve">https://podminky.urs.cz/item/CS_URS_2024_01/783315101</t>
  </si>
  <si>
    <t xml:space="preserve">87</t>
  </si>
  <si>
    <t xml:space="preserve">783317101</t>
  </si>
  <si>
    <t xml:space="preserve">Krycí nátěr (email) zámečnických konstrukcí jednonásobný syntetický standardní</t>
  </si>
  <si>
    <t xml:space="preserve">1285431273</t>
  </si>
  <si>
    <t xml:space="preserve">https://podminky.urs.cz/item/CS_URS_2024_01/783317101</t>
  </si>
  <si>
    <t xml:space="preserve">88</t>
  </si>
  <si>
    <t xml:space="preserve">783601713</t>
  </si>
  <si>
    <t xml:space="preserve">Příprava podkladu armatur a kovových potrubí před provedením nátěru potrubí do DN 50 mm odmaštěním, odmašťovačem vodou ředitelným</t>
  </si>
  <si>
    <t xml:space="preserve">240075820</t>
  </si>
  <si>
    <t xml:space="preserve">https://podminky.urs.cz/item/CS_URS_2024_01/783601713</t>
  </si>
  <si>
    <t xml:space="preserve">89</t>
  </si>
  <si>
    <t xml:space="preserve">783614551</t>
  </si>
  <si>
    <t xml:space="preserve">Základní nátěr armatur a kovových potrubí jednonásobný potrubí do DN 50 mm syntetický</t>
  </si>
  <si>
    <t xml:space="preserve">1200333447</t>
  </si>
  <si>
    <t xml:space="preserve">https://podminky.urs.cz/item/CS_URS_2024_01/783614551</t>
  </si>
  <si>
    <t xml:space="preserve">90</t>
  </si>
  <si>
    <t xml:space="preserve">783615551</t>
  </si>
  <si>
    <t xml:space="preserve">Mezinátěr armatur a kovových potrubí potrubí do DN 50 mm syntetický standardní</t>
  </si>
  <si>
    <t xml:space="preserve">1466429299</t>
  </si>
  <si>
    <t xml:space="preserve">https://podminky.urs.cz/item/CS_URS_2024_01/783615551</t>
  </si>
  <si>
    <t xml:space="preserve">91</t>
  </si>
  <si>
    <t xml:space="preserve">783617601</t>
  </si>
  <si>
    <t xml:space="preserve">Krycí nátěr (email) armatur a kovových potrubí potrubí do DN 50 mm jednonásobný syntetický standardní</t>
  </si>
  <si>
    <t xml:space="preserve">628071347</t>
  </si>
  <si>
    <t xml:space="preserve">https://podminky.urs.cz/item/CS_URS_2024_01/783617601</t>
  </si>
  <si>
    <t xml:space="preserve">784</t>
  </si>
  <si>
    <t xml:space="preserve">Dokončovací práce - malby </t>
  </si>
  <si>
    <t xml:space="preserve">92</t>
  </si>
  <si>
    <t xml:space="preserve">784111001</t>
  </si>
  <si>
    <t xml:space="preserve">Oprášení (ometení) podkladu v místnostech výšky do 3,80 m</t>
  </si>
  <si>
    <t xml:space="preserve">1877110154</t>
  </si>
  <si>
    <t xml:space="preserve">https://podminky.urs.cz/item/CS_URS_2024_01/784111001</t>
  </si>
  <si>
    <t xml:space="preserve">12,28+20,42+12,66+8,14   </t>
  </si>
  <si>
    <t xml:space="preserve">Mezisoučet   m.č. 0.01 - 0.05  STROPY</t>
  </si>
  <si>
    <t xml:space="preserve">Mezisoučet   m.č. 0.01 a 0.02 - STĚNY</t>
  </si>
  <si>
    <t xml:space="preserve">Mezisoučet   m.č. 0.03 a 0.04 - STĚNY</t>
  </si>
  <si>
    <t xml:space="preserve">93</t>
  </si>
  <si>
    <t xml:space="preserve">784181121</t>
  </si>
  <si>
    <t xml:space="preserve">Penetrace podkladu jednonásobná hloubková akrylátová bezbarvá v místnostech výšky do 3,80 m</t>
  </si>
  <si>
    <t xml:space="preserve">852848613</t>
  </si>
  <si>
    <t xml:space="preserve">https://podminky.urs.cz/item/CS_URS_2024_01/784181121</t>
  </si>
  <si>
    <t xml:space="preserve">784211121</t>
  </si>
  <si>
    <t xml:space="preserve">Malby z malířských směsí oděruvzdorných za mokra dvojnásobné, bílé za mokra oděruvzdorné středně v místnostech výšky do 3,80 m</t>
  </si>
  <si>
    <t xml:space="preserve">-1798827880</t>
  </si>
  <si>
    <t xml:space="preserve">https://podminky.urs.cz/item/CS_URS_2024_01/784211121</t>
  </si>
  <si>
    <t xml:space="preserve">95</t>
  </si>
  <si>
    <t xml:space="preserve">784211111</t>
  </si>
  <si>
    <t xml:space="preserve">Malby z malířských směsí oděruvzdorných za mokra dvojnásobné, bílé za mokra oděruvzdorné velmi dobře v místnostech výšky do 3,80 m</t>
  </si>
  <si>
    <t xml:space="preserve">-112935553</t>
  </si>
  <si>
    <t xml:space="preserve">https://podminky.urs.cz/item/CS_URS_2024_01/784211111</t>
  </si>
  <si>
    <t xml:space="preserve">96</t>
  </si>
  <si>
    <t xml:space="preserve">784211163</t>
  </si>
  <si>
    <t xml:space="preserve">Malby z malířských směsí oděruvzdorných za mokra Příplatek k cenám dvojnásobných maleb za provádění barevné malby tónované na tónovacích automatech, v odstínu středně sytém</t>
  </si>
  <si>
    <t xml:space="preserve">1885772514</t>
  </si>
  <si>
    <t xml:space="preserve">https://podminky.urs.cz/item/CS_URS_2024_01/784211163</t>
  </si>
  <si>
    <t xml:space="preserve">97</t>
  </si>
  <si>
    <t xml:space="preserve">784211.R001</t>
  </si>
  <si>
    <t xml:space="preserve">Jednonásobný omyvatelný bezbarvý lak na stěny - sokl</t>
  </si>
  <si>
    <t xml:space="preserve">334347670</t>
  </si>
  <si>
    <t xml:space="preserve">2,00*(6,995*2+4,80*4)</t>
  </si>
  <si>
    <t xml:space="preserve">Mezisoučet   m.č. 0.01 a 0.02  </t>
  </si>
  <si>
    <t xml:space="preserve">2,00*(4,55*4+2,785*2+1,765*2)</t>
  </si>
  <si>
    <t xml:space="preserve">Mezisoučet   m.č. 0.03 a 0.04 </t>
  </si>
  <si>
    <t xml:space="preserve">98</t>
  </si>
  <si>
    <t xml:space="preserve">784171101</t>
  </si>
  <si>
    <t xml:space="preserve">Zakrytí nemalovaných ploch (materiál ve specifikaci) včetně pozdějšího odkrytí podlah</t>
  </si>
  <si>
    <t xml:space="preserve">-1229612989</t>
  </si>
  <si>
    <t xml:space="preserve">https://podminky.urs.cz/item/CS_URS_2024_01/784171101</t>
  </si>
  <si>
    <t xml:space="preserve">99</t>
  </si>
  <si>
    <t xml:space="preserve">28323157</t>
  </si>
  <si>
    <t xml:space="preserve">fólie pro malířské potřeby zakrývací tl 14µ 4x5m</t>
  </si>
  <si>
    <t xml:space="preserve">-1127151542</t>
  </si>
  <si>
    <t xml:space="preserve">53,50*1,05</t>
  </si>
  <si>
    <t xml:space="preserve">03 - 1.PP - ZDRAVOTNĚTECHNICKÉ INSTALACE</t>
  </si>
  <si>
    <t xml:space="preserve">    45 - Podkladní a vedlejší konstrukce </t>
  </si>
  <si>
    <t xml:space="preserve">    962 - Bourání a demontáže konstrukcí</t>
  </si>
  <si>
    <t xml:space="preserve">    721 - Zdravotechnika - vnitřní kanalizace</t>
  </si>
  <si>
    <t xml:space="preserve">    722 - Zdravotechnika - vnitřní vodovod</t>
  </si>
  <si>
    <t xml:space="preserve">Podkladní a vedlejší konstrukce </t>
  </si>
  <si>
    <t xml:space="preserve">451573111</t>
  </si>
  <si>
    <t xml:space="preserve">Lože a obsyp potrubí, stoky a drobné objekty v otevřeném výkopu z písku a štěrkopísku do 63 mm</t>
  </si>
  <si>
    <t xml:space="preserve">-340652050</t>
  </si>
  <si>
    <t xml:space="preserve">https://podminky.urs.cz/item/CS_URS_2024_01/451573111</t>
  </si>
  <si>
    <t xml:space="preserve">0,20*0,25*2,70   "kanalizace v podlaze"</t>
  </si>
  <si>
    <t xml:space="preserve">962</t>
  </si>
  <si>
    <t xml:space="preserve">722170801</t>
  </si>
  <si>
    <t xml:space="preserve">Demontáž rozvodů vody z plastů do Ø 25 mm</t>
  </si>
  <si>
    <t xml:space="preserve">509184923</t>
  </si>
  <si>
    <t xml:space="preserve">https://podminky.urs.cz/item/CS_URS_2024_01/722170801</t>
  </si>
  <si>
    <t xml:space="preserve">"NUTNO UPŘESNIT PŘI REALIZACI"</t>
  </si>
  <si>
    <t xml:space="preserve">"cca"   7,00</t>
  </si>
  <si>
    <t xml:space="preserve">722130801</t>
  </si>
  <si>
    <t xml:space="preserve">Demontáž potrubí z ocelových trubek pozinkovaných závitových do DN 25</t>
  </si>
  <si>
    <t xml:space="preserve">-2042910633</t>
  </si>
  <si>
    <t xml:space="preserve">https://podminky.urs.cz/item/CS_URS_2024_01/722130801</t>
  </si>
  <si>
    <t xml:space="preserve">"cca"   5,00+23,00</t>
  </si>
  <si>
    <t xml:space="preserve">722220872</t>
  </si>
  <si>
    <t xml:space="preserve">Demontáž armatur závitových se závitem a šroubením (armatury, odbočky a spojky k naletování) přes 3/8 do G 3/4</t>
  </si>
  <si>
    <t xml:space="preserve">26223398</t>
  </si>
  <si>
    <t xml:space="preserve">https://podminky.urs.cz/item/CS_URS_2024_01/722220872</t>
  </si>
  <si>
    <t xml:space="preserve">-1214464421</t>
  </si>
  <si>
    <t xml:space="preserve">997013.R001</t>
  </si>
  <si>
    <t xml:space="preserve">Odvoz demontovaného materiálu</t>
  </si>
  <si>
    <t xml:space="preserve">Kč</t>
  </si>
  <si>
    <t xml:space="preserve">-958962976</t>
  </si>
  <si>
    <t xml:space="preserve">-423619711</t>
  </si>
  <si>
    <t xml:space="preserve">721</t>
  </si>
  <si>
    <t xml:space="preserve">Zdravotechnika - vnitřní kanalizace</t>
  </si>
  <si>
    <t xml:space="preserve">721211403</t>
  </si>
  <si>
    <t xml:space="preserve">Podlahové vpusti s vodorovným odtokem DN 50/75 s kulovým kloubem, mřížka nerez 115x115</t>
  </si>
  <si>
    <t xml:space="preserve">-101359989</t>
  </si>
  <si>
    <t xml:space="preserve">https://podminky.urs.cz/item/CS_URS_2024_01/721211403</t>
  </si>
  <si>
    <t xml:space="preserve">"dimenze vpustí bude upřesněna po odkrytí stávajícího potrubí"</t>
  </si>
  <si>
    <t xml:space="preserve">721110961</t>
  </si>
  <si>
    <t xml:space="preserve">Opravy odpadního potrubí kameninového propojení dosavadního potrubí DN 100</t>
  </si>
  <si>
    <t xml:space="preserve">-1781680427</t>
  </si>
  <si>
    <t xml:space="preserve">https://podminky.urs.cz/item/CS_URS_2024_01/721110961</t>
  </si>
  <si>
    <t xml:space="preserve">"dimenze potrubí bude upřesněna po odkrytí stávajícího potrubí"</t>
  </si>
  <si>
    <t xml:space="preserve">3   "U VPUSTÍ"</t>
  </si>
  <si>
    <t xml:space="preserve">721174004</t>
  </si>
  <si>
    <t xml:space="preserve">Potrubí z trub polypropylenových svodné (ležaté) DN 75</t>
  </si>
  <si>
    <t xml:space="preserve">-1188915498</t>
  </si>
  <si>
    <t xml:space="preserve">https://podminky.urs.cz/item/CS_URS_2024_01/721174004</t>
  </si>
  <si>
    <t xml:space="preserve">0,50 *3   "U VPUSTÍ"</t>
  </si>
  <si>
    <t xml:space="preserve">721171915</t>
  </si>
  <si>
    <t xml:space="preserve">Opravy odpadního potrubí plastového propojení dosavadního potrubí DN 110</t>
  </si>
  <si>
    <t xml:space="preserve">58751454</t>
  </si>
  <si>
    <t xml:space="preserve">https://podminky.urs.cz/item/CS_URS_2024_01/721171915</t>
  </si>
  <si>
    <t xml:space="preserve">721171914</t>
  </si>
  <si>
    <t xml:space="preserve">Opravy odpadního potrubí plastového propojení dosavadního potrubí DN 75</t>
  </si>
  <si>
    <t xml:space="preserve">2123626764</t>
  </si>
  <si>
    <t xml:space="preserve">https://podminky.urs.cz/item/CS_URS_2024_01/721171914</t>
  </si>
  <si>
    <t xml:space="preserve">721171913</t>
  </si>
  <si>
    <t xml:space="preserve">Opravy odpadního potrubí plastového propojení dosavadního potrubí DN 50</t>
  </si>
  <si>
    <t xml:space="preserve">1724767416</t>
  </si>
  <si>
    <t xml:space="preserve">https://podminky.urs.cz/item/CS_URS_2024_01/721171913</t>
  </si>
  <si>
    <t xml:space="preserve">721173401</t>
  </si>
  <si>
    <t xml:space="preserve">Potrubí z trub PVC SN4 svodné (ležaté) DN 110</t>
  </si>
  <si>
    <t xml:space="preserve">1560925133</t>
  </si>
  <si>
    <t xml:space="preserve">https://podminky.urs.cz/item/CS_URS_2024_01/721173401</t>
  </si>
  <si>
    <t xml:space="preserve">721174025</t>
  </si>
  <si>
    <t xml:space="preserve">Potrubí z trub polypropylenových odpadní (svislé) DN 110</t>
  </si>
  <si>
    <t xml:space="preserve">571628164</t>
  </si>
  <si>
    <t xml:space="preserve">https://podminky.urs.cz/item/CS_URS_2024_01/721174025</t>
  </si>
  <si>
    <t xml:space="preserve">28611944</t>
  </si>
  <si>
    <t xml:space="preserve">čistící kus kanalizační PVC DN 110</t>
  </si>
  <si>
    <t xml:space="preserve">214335087</t>
  </si>
  <si>
    <t xml:space="preserve">721174045</t>
  </si>
  <si>
    <t xml:space="preserve">Potrubí z trub polypropylenových připojovací DN 110</t>
  </si>
  <si>
    <t xml:space="preserve">2098179127</t>
  </si>
  <si>
    <t xml:space="preserve">https://podminky.urs.cz/item/CS_URS_2024_01/721174045</t>
  </si>
  <si>
    <t xml:space="preserve">721174044</t>
  </si>
  <si>
    <t xml:space="preserve">Potrubí z trub polypropylenových připojovací DN 75</t>
  </si>
  <si>
    <t xml:space="preserve">1779476826</t>
  </si>
  <si>
    <t xml:space="preserve">https://podminky.urs.cz/item/CS_URS_2024_01/721174044</t>
  </si>
  <si>
    <t xml:space="preserve">721174043</t>
  </si>
  <si>
    <t xml:space="preserve">Potrubí z trub polypropylenových připojovací DN 50</t>
  </si>
  <si>
    <t xml:space="preserve">1826677332</t>
  </si>
  <si>
    <t xml:space="preserve">https://podminky.urs.cz/item/CS_URS_2024_01/721174043</t>
  </si>
  <si>
    <t xml:space="preserve">721111.R001</t>
  </si>
  <si>
    <t xml:space="preserve">Potrubí z kameninových trub přechod PVC - kamenina DN 100</t>
  </si>
  <si>
    <t xml:space="preserve">476532507</t>
  </si>
  <si>
    <t xml:space="preserve">721194105</t>
  </si>
  <si>
    <t xml:space="preserve">Vyměření přípojek na potrubí vyvedení a upevnění odpadních výpustek DN 50</t>
  </si>
  <si>
    <t xml:space="preserve">1041741588</t>
  </si>
  <si>
    <t xml:space="preserve">https://podminky.urs.cz/item/CS_URS_2024_01/721194105</t>
  </si>
  <si>
    <t xml:space="preserve">721226513</t>
  </si>
  <si>
    <t xml:space="preserve">Zápachové uzávěrky podomítkové (Pe) s krycí deskou pro pračku a myčku DN 40/50 s přípojem vody a elektřiny</t>
  </si>
  <si>
    <t xml:space="preserve">954826434</t>
  </si>
  <si>
    <t xml:space="preserve">https://podminky.urs.cz/item/CS_URS_2024_01/721226513</t>
  </si>
  <si>
    <t xml:space="preserve">721290111</t>
  </si>
  <si>
    <t xml:space="preserve">Zkouška těsnosti kanalizace v objektech vodou do DN 125</t>
  </si>
  <si>
    <t xml:space="preserve">1962279599</t>
  </si>
  <si>
    <t xml:space="preserve">https://podminky.urs.cz/item/CS_URS_2024_01/721290111</t>
  </si>
  <si>
    <t xml:space="preserve">721290.R003</t>
  </si>
  <si>
    <t xml:space="preserve">Zaslepení stávajícího potrubí - bude upřesněno při realizaci</t>
  </si>
  <si>
    <t xml:space="preserve">-870562302</t>
  </si>
  <si>
    <t xml:space="preserve">998721312</t>
  </si>
  <si>
    <t xml:space="preserve">Přesun hmot pro vnitřní kanalizaci stanovený procentní sazbou (%) z ceny vodorovná dopravní vzdálenost do 50 m ruční (bez užití mechanizace) v objektech výšky přes 6 do 12 m</t>
  </si>
  <si>
    <t xml:space="preserve">-140826448</t>
  </si>
  <si>
    <t xml:space="preserve">https://podminky.urs.cz/item/CS_URS_2024_01/998721312</t>
  </si>
  <si>
    <t xml:space="preserve">721290.R001</t>
  </si>
  <si>
    <t xml:space="preserve">Výpomocné práce pro vnitřní kanalizaci - sekání, průrazy, záhozy, zazdívky, začištění</t>
  </si>
  <si>
    <t xml:space="preserve">1178827722</t>
  </si>
  <si>
    <t xml:space="preserve">722</t>
  </si>
  <si>
    <t xml:space="preserve">Zdravotechnika - vnitřní vodovod</t>
  </si>
  <si>
    <t xml:space="preserve">722174003</t>
  </si>
  <si>
    <t xml:space="preserve">Potrubí z plastových trubek z polypropylenu PPR svařovaných polyfúzně PN 16 (SDR 7,4) D 25 x 3,5</t>
  </si>
  <si>
    <t xml:space="preserve">-2047793171</t>
  </si>
  <si>
    <t xml:space="preserve">https://podminky.urs.cz/item/CS_URS_2024_01/722174003</t>
  </si>
  <si>
    <t xml:space="preserve">6,00*2+3,00*2+3,00*2</t>
  </si>
  <si>
    <t xml:space="preserve">722181232</t>
  </si>
  <si>
    <t xml:space="preserve">Ochrana potrubí termoizolačními trubicemi z pěnového polyetylenu PE přilepenými v příčných a podélných spojích, tloušťky izolace přes 9 do 13 mm, vnitřního průměru izolace DN přes 22 do 45 mm</t>
  </si>
  <si>
    <t xml:space="preserve">123883876</t>
  </si>
  <si>
    <t xml:space="preserve">https://podminky.urs.cz/item/CS_URS_2024_01/722181232</t>
  </si>
  <si>
    <t xml:space="preserve">722190401</t>
  </si>
  <si>
    <t xml:space="preserve">Zřízení přípojek na potrubí vyvedení a upevnění výpustek do DN 25</t>
  </si>
  <si>
    <t xml:space="preserve">-1297889638</t>
  </si>
  <si>
    <t xml:space="preserve">https://podminky.urs.cz/item/CS_URS_2024_01/722190401</t>
  </si>
  <si>
    <t xml:space="preserve">722290246</t>
  </si>
  <si>
    <t xml:space="preserve">Zkoušky, proplach a desinfekce vodovodního potrubí zkoušky těsnosti vodovodního potrubí plastového do DN 40</t>
  </si>
  <si>
    <t xml:space="preserve">1578357215</t>
  </si>
  <si>
    <t xml:space="preserve">https://podminky.urs.cz/item/CS_URS_2024_01/722290246</t>
  </si>
  <si>
    <t xml:space="preserve">722290234</t>
  </si>
  <si>
    <t xml:space="preserve">Zkoušky, proplach a desinfekce vodovodního potrubí proplach a desinfekce vodovodního potrubí do DN 80</t>
  </si>
  <si>
    <t xml:space="preserve">1135657496</t>
  </si>
  <si>
    <t xml:space="preserve">https://podminky.urs.cz/item/CS_URS_2024_01/722290234</t>
  </si>
  <si>
    <t xml:space="preserve">725819402</t>
  </si>
  <si>
    <t xml:space="preserve">Ventily montáž ventilů ostatních typů rohových bez připojovací trubičky G 1/2"</t>
  </si>
  <si>
    <t xml:space="preserve">soubor</t>
  </si>
  <si>
    <t xml:space="preserve">-1032364350</t>
  </si>
  <si>
    <t xml:space="preserve">https://podminky.urs.cz/item/CS_URS_2024_01/725819402</t>
  </si>
  <si>
    <t xml:space="preserve">55141.R001</t>
  </si>
  <si>
    <t xml:space="preserve">ventil rohový 1/2"x3/8"  </t>
  </si>
  <si>
    <t xml:space="preserve">-450383451</t>
  </si>
  <si>
    <t xml:space="preserve">55141.R002</t>
  </si>
  <si>
    <t xml:space="preserve">ventil rohový 1/2"x3/4"  </t>
  </si>
  <si>
    <t xml:space="preserve">-1126228094</t>
  </si>
  <si>
    <t xml:space="preserve">55141.R003</t>
  </si>
  <si>
    <r>
      <rPr>
        <i val="true"/>
        <sz val="9"/>
        <color rgb="FF0000FF"/>
        <rFont val="Arial CE"/>
        <family val="0"/>
        <charset val="1"/>
      </rPr>
      <t xml:space="preserve">podružný vodoměr </t>
    </r>
    <r>
      <rPr>
        <i val="true"/>
        <sz val="9"/>
        <color rgb="FF0000FF"/>
        <rFont val="Arial CE"/>
        <family val="0"/>
        <charset val="238"/>
      </rPr>
      <t xml:space="preserve">3/4" </t>
    </r>
  </si>
  <si>
    <t xml:space="preserve">55141.R004</t>
  </si>
  <si>
    <r>
      <rPr>
        <i val="true"/>
        <sz val="9"/>
        <color rgb="FF0000FF"/>
        <rFont val="Arial CE"/>
        <family val="0"/>
        <charset val="1"/>
      </rPr>
      <t xml:space="preserve">kulový kohout </t>
    </r>
    <r>
      <rPr>
        <i val="true"/>
        <sz val="9"/>
        <color rgb="FF0000FF"/>
        <rFont val="Arial CE"/>
        <family val="0"/>
        <charset val="238"/>
      </rPr>
      <t xml:space="preserve">3/4"  </t>
    </r>
  </si>
  <si>
    <t xml:space="preserve">722290.R002</t>
  </si>
  <si>
    <t xml:space="preserve">1399079135</t>
  </si>
  <si>
    <t xml:space="preserve">998722312</t>
  </si>
  <si>
    <t xml:space="preserve">Přesun hmot pro vnitřní vodovod stanovený procentní sazbou (%) z ceny vodorovná dopravní vzdálenost do 50 m ruční (bez užití mechanizace) v objektech výšky přes 6 do 12 m</t>
  </si>
  <si>
    <t xml:space="preserve">-1204033783</t>
  </si>
  <si>
    <t xml:space="preserve">https://podminky.urs.cz/item/CS_URS_2024_01/998722312</t>
  </si>
  <si>
    <t xml:space="preserve">722290.R001</t>
  </si>
  <si>
    <t xml:space="preserve">Výpomocné práce pro vnitřní vodovod - sekání, průrazy, záhozy, zazdívky, začištění</t>
  </si>
  <si>
    <t xml:space="preserve">-1160350454</t>
  </si>
  <si>
    <t xml:space="preserve">06 - VEDLEJŠÍ ROZPOČTOVÉ NÁKLADY</t>
  </si>
  <si>
    <t xml:space="preserve">VRN - Vedlejší rozpočtové náklady</t>
  </si>
  <si>
    <t xml:space="preserve">    VRN3 - Zařízení staveniště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</si>
  <si>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</si>
  <si>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</si>
  <si>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</si>
  <si>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</si>
  <si>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030001000</t>
  </si>
  <si>
    <t xml:space="preserve">Zařízení staveniště - pro bourací práce</t>
  </si>
  <si>
    <t xml:space="preserve">1024</t>
  </si>
  <si>
    <t xml:space="preserve">1873516699</t>
  </si>
  <si>
    <t xml:space="preserve">https://podminky.urs.cz/item/CS_URS_2024_01/030001000</t>
  </si>
  <si>
    <t xml:space="preserve">030001R.001</t>
  </si>
  <si>
    <t xml:space="preserve">Zařízení staveniště - stavební práce a ZTI</t>
  </si>
  <si>
    <t xml:space="preserve">-1700349824</t>
  </si>
  <si>
    <t xml:space="preserve">Struktura údajů, formát souboru a metodika pro zpracování</t>
  </si>
  <si>
    <t xml:space="preserve">Struktura</t>
  </si>
  <si>
    <t xml:space="preserve">Soubor je složen ze záložky Rekapitulace stavby a záložek s názvem soupisu prací pro jednotlivé objekty ve formátu XLSX. Každá ze záložek přitom obsahuje</t>
  </si>
  <si>
    <t xml:space="preserve">ještě samostatné sestavy vymezené orámovaním a nadpisem sestavy.</t>
  </si>
  <si>
    <r>
      <rPr>
        <i val="true"/>
        <sz val="8"/>
        <rFont val="Arial CE"/>
        <family val="0"/>
        <charset val="238"/>
      </rPr>
      <t xml:space="preserve">Rekapitulace stavby </t>
    </r>
    <r>
      <rPr>
        <sz val="8"/>
        <rFont val="Arial CE"/>
        <family val="0"/>
        <charset val="238"/>
      </rPr>
      <t xml:space="preserve">obsahuje sestavu Rekapitulace stavby a Rekapitulace objektů stavby a soupisů prací.</t>
    </r>
  </si>
  <si>
    <r>
      <rPr>
        <sz val="8"/>
        <rFont val="Arial CE"/>
        <family val="0"/>
        <charset val="238"/>
      </rPr>
      <t xml:space="preserve">V sestavě </t>
    </r>
    <r>
      <rPr>
        <b val="true"/>
        <sz val="8"/>
        <rFont val="Arial CE"/>
        <family val="0"/>
        <charset val="238"/>
      </rPr>
      <t xml:space="preserve">Rekapitulace stavby</t>
    </r>
    <r>
      <rPr>
        <sz val="8"/>
        <rFont val="Arial CE"/>
        <family val="0"/>
        <charset val="238"/>
      </rPr>
      <t xml:space="preserve"> jsou uvedeny informace identifikující předmět veřejné zakázky na stavební práce, KSO, CC-CZ, CZ-CPV, CZ-CPA a rekapitulaci </t>
    </r>
  </si>
  <si>
    <t xml:space="preserve">celkové nabídkové ceny uchazeče.</t>
  </si>
  <si>
    <t xml:space="preserve">Termínem "uchazeč" (resp. zhotovitel) se myslí "účastník zadávacího řízení" ve smyslu zákona o zadávání veřejných zakázek. </t>
  </si>
  <si>
    <r>
      <rPr>
        <sz val="8"/>
        <rFont val="Arial CE"/>
        <family val="0"/>
        <charset val="238"/>
      </rPr>
      <t xml:space="preserve">V sestavě </t>
    </r>
    <r>
      <rPr>
        <b val="true"/>
        <sz val="8"/>
        <rFont val="Arial CE"/>
        <family val="0"/>
        <charset val="238"/>
      </rPr>
      <t xml:space="preserve">Rekapitulace objektů stavby a soupisů prací</t>
    </r>
    <r>
      <rPr>
        <sz val="8"/>
        <rFont val="Arial CE"/>
        <family val="0"/>
        <charset val="238"/>
      </rPr>
      <t xml:space="preserve"> je uvedena rekapitulace stavebních objektů, inženýrských objektů, provozních souborů,</t>
    </r>
  </si>
  <si>
    <t xml:space="preserve">vedlejších a ostatních nákladů a ostatních nákladů s rekapitulací nabídkové ceny za jednotlivé soupisy prací. Na základě údaje Typ je možné</t>
  </si>
  <si>
    <t xml:space="preserve">identifikovat, zda se jedná o objekt nebo soupis prací pro daný objekt:</t>
  </si>
  <si>
    <t xml:space="preserve">Stavební objekt pozemní</t>
  </si>
  <si>
    <t xml:space="preserve">ING</t>
  </si>
  <si>
    <t xml:space="preserve">Stavební objekt inženýrský</t>
  </si>
  <si>
    <t xml:space="preserve">PRO</t>
  </si>
  <si>
    <t xml:space="preserve">Provozní soubor</t>
  </si>
  <si>
    <t xml:space="preserve">Vedlejší a ostatní náklady</t>
  </si>
  <si>
    <t xml:space="preserve">OST</t>
  </si>
  <si>
    <t xml:space="preserve">Ostatní</t>
  </si>
  <si>
    <t xml:space="preserve">Soupis</t>
  </si>
  <si>
    <t xml:space="preserve">Soupis prací pro daný typ objektu</t>
  </si>
  <si>
    <r>
      <rPr>
        <i val="true"/>
        <sz val="8"/>
        <rFont val="Arial CE"/>
        <family val="0"/>
        <charset val="238"/>
      </rPr>
      <t xml:space="preserve">Soupis prací </t>
    </r>
    <r>
      <rPr>
        <sz val="8"/>
        <rFont val="Arial CE"/>
        <family val="0"/>
        <charset val="238"/>
      </rPr>
      <t xml:space="preserve">pro jednotlivé objekty obsahuje sestavy Krycí list soupisu prací, Rekapitulace členění soupisu prací, Soupis prací. Za soupis prací může být považován</t>
    </r>
  </si>
  <si>
    <t xml:space="preserve">i objekt stavby v případě, že neobsahuje podřízenou zakázku.</t>
  </si>
  <si>
    <r>
      <rPr>
        <b val="true"/>
        <sz val="8"/>
        <rFont val="Arial CE"/>
        <family val="0"/>
        <charset val="238"/>
      </rPr>
      <t xml:space="preserve">Krycí list soupisu</t>
    </r>
    <r>
      <rPr>
        <sz val="8"/>
        <rFont val="Arial CE"/>
        <family val="0"/>
        <charset val="238"/>
      </rPr>
      <t xml:space="preserve"> obsahuje rekapitulaci informací o předmětu veřejné zakázky ze sestavy Rekapitulace stavby, informaci o zařazení objektu do KSO, </t>
    </r>
  </si>
  <si>
    <t xml:space="preserve">CC-CZ, CZ-CPV, CZ-CPA a rekapitulaci celkové nabídkové ceny uchazeče za aktuální soupis prací.</t>
  </si>
  <si>
    <r>
      <rPr>
        <b val="true"/>
        <sz val="8"/>
        <rFont val="Arial CE"/>
        <family val="0"/>
        <charset val="238"/>
      </rPr>
      <t xml:space="preserve">Rekapitulace členění soupisu prací</t>
    </r>
    <r>
      <rPr>
        <sz val="8"/>
        <rFont val="Arial CE"/>
        <family val="0"/>
        <charset val="238"/>
      </rPr>
      <t xml:space="preserve"> obsahuje rekapitulaci soupisu prací ve všech úrovních členění soupisu tak, jak byla tato členění použita (např. </t>
    </r>
  </si>
  <si>
    <t xml:space="preserve">stavební díly, funkční díly, případně jiné členění) s rekapitulací nabídkové ceny.</t>
  </si>
  <si>
    <r>
      <rPr>
        <b val="true"/>
        <sz val="8"/>
        <rFont val="Arial CE"/>
        <family val="0"/>
        <charset val="238"/>
      </rPr>
      <t xml:space="preserve">Soupis prací </t>
    </r>
    <r>
      <rPr>
        <sz val="8"/>
        <rFont val="Arial CE"/>
        <family val="0"/>
        <charset val="238"/>
      </rPr>
      <t xml:space="preserve">obsahuje položky veškerých stavebních nebo montážních prací, dodávek materiálů a služeb nezbytných pro zhotovení stavebního objektu,</t>
    </r>
  </si>
  <si>
    <t xml:space="preserve">inženýrského objektu, provozního souboru, vedlejších a ostatních nákladů.</t>
  </si>
  <si>
    <t xml:space="preserve">Pro položky soupisu prací se zobrazují následující informace:</t>
  </si>
  <si>
    <t xml:space="preserve">Pořadové číslo položky v aktuálním soupisu</t>
  </si>
  <si>
    <t xml:space="preserve">TYP</t>
  </si>
  <si>
    <t xml:space="preserve">Typ položky: K - konstrukce, M - materiál, PP - plný popis, PSC - poznámka k souboru cen,  P - poznámka k položce, VV - výkaz výměr, FIG - rozpad figur</t>
  </si>
  <si>
    <t xml:space="preserve">Kód položky</t>
  </si>
  <si>
    <t xml:space="preserve">Zkrácený popis položky</t>
  </si>
  <si>
    <t xml:space="preserve">Měrná jednotka položky</t>
  </si>
  <si>
    <t xml:space="preserve">Množství v měrné jednotce</t>
  </si>
  <si>
    <t xml:space="preserve">J.cena</t>
  </si>
  <si>
    <t xml:space="preserve">Jednotková cena položky. Zadaní může obsahovat namísto J.ceny sloupce J.materiál a J.montáž, jejichž součet definuje </t>
  </si>
  <si>
    <t xml:space="preserve">J.cenu položky.</t>
  </si>
  <si>
    <t xml:space="preserve">Cena celkem </t>
  </si>
  <si>
    <t xml:space="preserve">Celková cena položky daná jako součin množství a j.ceny</t>
  </si>
  <si>
    <t xml:space="preserve">Příslušnost položky do cenové soustavy</t>
  </si>
  <si>
    <t xml:space="preserve">Ke každé položce soupisu prací se na samostatných řádcích může zobrazovat:</t>
  </si>
  <si>
    <t xml:space="preserve">Plný popis položky</t>
  </si>
  <si>
    <t xml:space="preserve">Poznámka k souboru cen a poznámka zadavatele</t>
  </si>
  <si>
    <t xml:space="preserve">Výkaz výměr</t>
  </si>
  <si>
    <t xml:space="preserve">Pokud je k řádku výkazu výměr evidovaný údaj ve sloupci Kód, jedná se o definovaný odkaz, na který se může odvolávat výkaz výměr z jiné položky.</t>
  </si>
  <si>
    <t xml:space="preserve">Metodika pro zpracování </t>
  </si>
  <si>
    <t xml:space="preserve">Jednotlivé sestavy jsou v souboru provázány. Editovatelné pole jsou zvýrazněny žlutým podbarvením, ostatní pole neslouží k editaci a nesmí být jakkoliv</t>
  </si>
  <si>
    <t xml:space="preserve"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</si>
  <si>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</si>
  <si>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</si>
  <si>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 xml:space="preserve">Pole IČ a DIČ v sestavě Rekapitulace stavby - zde uchazeč vyplní svoje IČ a DIČ</t>
  </si>
  <si>
    <t xml:space="preserve">Datum v sestavě Rekapitulace stavby - zde uchazeč vyplní datum vytvoření nabídky</t>
  </si>
  <si>
    <t xml:space="preserve">J.cena = jednotková cena v sestavě Soupis prací o maximálním počtu desetinných míst uvedených v poli</t>
  </si>
  <si>
    <t xml:space="preserve">- pokud sestavy soupisů prací obsahují pole J.cena, měla by být všechna tato pole vyplněna nenulovými</t>
  </si>
  <si>
    <t xml:space="preserve">Poznámka - nepovinný údaj pro položku soupisu</t>
  </si>
  <si>
    <t xml:space="preserve"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</si>
  <si>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</si>
  <si>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</si>
  <si>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 xml:space="preserve">Uchazeč v tomto případě by měl vyplnit všechna pole J.materiál a pole J.montáž nenulovými kladnými číslicemi. V případech, kdy položka</t>
  </si>
  <si>
    <t xml:space="preserve">neobsahuje žádný materiál je přípustné, aby pole J.materiál bylo vyplněno nulou. V případech, kdy položka neobsahuje žádnou montáž je přípustné,</t>
  </si>
  <si>
    <t xml:space="preserve">aby pole J.montáž bylo vyplněno nulou. Obě pole - J.materiál, J.Montáž u jedné položky by však neměly být vyplněny nulou.</t>
  </si>
  <si>
    <t xml:space="preserve">Rekapitulace stavby</t>
  </si>
  <si>
    <t xml:space="preserve">Název</t>
  </si>
  <si>
    <t xml:space="preserve">Povinný</t>
  </si>
  <si>
    <t xml:space="preserve">Max. počet</t>
  </si>
  <si>
    <t xml:space="preserve">atributu</t>
  </si>
  <si>
    <t xml:space="preserve">(A/N)</t>
  </si>
  <si>
    <t xml:space="preserve">znaků</t>
  </si>
  <si>
    <t xml:space="preserve">A</t>
  </si>
  <si>
    <t xml:space="preserve">Kód stavby</t>
  </si>
  <si>
    <t xml:space="preserve">String</t>
  </si>
  <si>
    <t xml:space="preserve">Stavba</t>
  </si>
  <si>
    <t xml:space="preserve">Název stavby</t>
  </si>
  <si>
    <t xml:space="preserve">Místo</t>
  </si>
  <si>
    <t xml:space="preserve">N</t>
  </si>
  <si>
    <t xml:space="preserve">Místo stavby</t>
  </si>
  <si>
    <t xml:space="preserve">Datum</t>
  </si>
  <si>
    <t xml:space="preserve">Datum vykonaného exportu</t>
  </si>
  <si>
    <t xml:space="preserve">Date</t>
  </si>
  <si>
    <t xml:space="preserve">KSO</t>
  </si>
  <si>
    <t xml:space="preserve">Klasifikace stavebního objektu</t>
  </si>
  <si>
    <t xml:space="preserve">CC-CZ</t>
  </si>
  <si>
    <t xml:space="preserve">Klasifikace stavbeních děl</t>
  </si>
  <si>
    <t xml:space="preserve">CZ-CPV</t>
  </si>
  <si>
    <t xml:space="preserve">Společný slovník pro veřejné zakázky</t>
  </si>
  <si>
    <t xml:space="preserve">CZ-CPA</t>
  </si>
  <si>
    <t xml:space="preserve">Klasifikace produkce podle činností</t>
  </si>
  <si>
    <t xml:space="preserve">Zadavatel</t>
  </si>
  <si>
    <t xml:space="preserve">Zadavatel zadaní</t>
  </si>
  <si>
    <t xml:space="preserve">IČ</t>
  </si>
  <si>
    <t xml:space="preserve">IČ zadavatele zadaní</t>
  </si>
  <si>
    <t xml:space="preserve">DIČ</t>
  </si>
  <si>
    <t xml:space="preserve">DIČ zadavatele zadaní</t>
  </si>
  <si>
    <t xml:space="preserve">Uchazeč</t>
  </si>
  <si>
    <t xml:space="preserve">Uchazeč veřejné zakázky</t>
  </si>
  <si>
    <t xml:space="preserve">Projektant</t>
  </si>
  <si>
    <t xml:space="preserve">Poznámka</t>
  </si>
  <si>
    <t xml:space="preserve">Poznámka k zadání</t>
  </si>
  <si>
    <t xml:space="preserve">Sazba DPH</t>
  </si>
  <si>
    <t xml:space="preserve">Rekapitulace sazeb DPH u položek soupisů</t>
  </si>
  <si>
    <t xml:space="preserve">eGSazbaDph</t>
  </si>
  <si>
    <t xml:space="preserve">Základna DPH</t>
  </si>
  <si>
    <t xml:space="preserve">Základna DPH určena součtem celkové ceny z položek soupisů</t>
  </si>
  <si>
    <t xml:space="preserve">Double</t>
  </si>
  <si>
    <t xml:space="preserve">Hodnota DPH</t>
  </si>
  <si>
    <t xml:space="preserve">Celková cena bez DPH za celou stavbu. Sčítává se ze všech listů.</t>
  </si>
  <si>
    <t xml:space="preserve">Celková cena s DPH za celou stavbu</t>
  </si>
  <si>
    <t xml:space="preserve">Rekapitulace objektů stavby a soupisů prací</t>
  </si>
  <si>
    <t xml:space="preserve">Přebírá se z Rekapitulace stavby</t>
  </si>
  <si>
    <t xml:space="preserve">Kód objektu</t>
  </si>
  <si>
    <t xml:space="preserve">Objektu, Soupis prací</t>
  </si>
  <si>
    <t xml:space="preserve">Název objektu</t>
  </si>
  <si>
    <t xml:space="preserve">Cena bez DPH za daný objekt</t>
  </si>
  <si>
    <t xml:space="preserve">Cena spolu s DPH za daný objekt</t>
  </si>
  <si>
    <t xml:space="preserve">Typ zakázky</t>
  </si>
  <si>
    <t xml:space="preserve">eGTypZakazky</t>
  </si>
  <si>
    <t xml:space="preserve">Krycí list soupisu</t>
  </si>
  <si>
    <t xml:space="preserve">Objekt</t>
  </si>
  <si>
    <t xml:space="preserve">Kód a název objektu</t>
  </si>
  <si>
    <t xml:space="preserve">20 + 120</t>
  </si>
  <si>
    <t xml:space="preserve">Kód a název soupisu</t>
  </si>
  <si>
    <t xml:space="preserve">Poznámka k soupisu prací</t>
  </si>
  <si>
    <t xml:space="preserve">Rekapitulace sazeb DPH na položkách aktuálního soupisu</t>
  </si>
  <si>
    <t xml:space="preserve">Základna DPH určena součtem celkové ceny z položek aktuálního soupisu</t>
  </si>
  <si>
    <t xml:space="preserve">Cena bez DPH za daný soupis</t>
  </si>
  <si>
    <t xml:space="preserve">Cena s DPH</t>
  </si>
  <si>
    <t xml:space="preserve">Cena s DPH za daný soupis</t>
  </si>
  <si>
    <t xml:space="preserve">Rekapitulace členění soupisu prací</t>
  </si>
  <si>
    <t xml:space="preserve">Kód a název objektu, přebírá se z Krycího listu soupisu</t>
  </si>
  <si>
    <t xml:space="preserve">Kód a název objektu, přebírá se z Krycího listu soupisu</t>
  </si>
  <si>
    <t xml:space="preserve">Kód a název dílu ze soupisu</t>
  </si>
  <si>
    <t xml:space="preserve">20 + 100</t>
  </si>
  <si>
    <t xml:space="preserve">Cena celkem</t>
  </si>
  <si>
    <t xml:space="preserve">Cena celkem za díl ze soupisu</t>
  </si>
  <si>
    <t xml:space="preserve">Soupis prací</t>
  </si>
  <si>
    <t xml:space="preserve">Přebírá se z Krycího listu soupisu</t>
  </si>
  <si>
    <t xml:space="preserve">Pořadové číslo položky soupisu</t>
  </si>
  <si>
    <t xml:space="preserve">Long</t>
  </si>
  <si>
    <t xml:space="preserve">Typ položky soupisu</t>
  </si>
  <si>
    <t xml:space="preserve">eGTypPolozky</t>
  </si>
  <si>
    <t xml:space="preserve">Kód položky ze soupisu</t>
  </si>
  <si>
    <t xml:space="preserve">Popis položky ze soupisu</t>
  </si>
  <si>
    <t xml:space="preserve">Množství položky soupisu</t>
  </si>
  <si>
    <t xml:space="preserve">J.Cena</t>
  </si>
  <si>
    <t xml:space="preserve">Jednotková cena položky</t>
  </si>
  <si>
    <t xml:space="preserve">Cena celkem vyčíslena jako J.Cena * Množství</t>
  </si>
  <si>
    <t xml:space="preserve">Zařazení položky do cenové soustavy</t>
  </si>
  <si>
    <t xml:space="preserve">p</t>
  </si>
  <si>
    <t xml:space="preserve">Poznámka položky ze soupisu</t>
  </si>
  <si>
    <t xml:space="preserve">Memo</t>
  </si>
  <si>
    <t xml:space="preserve">psc</t>
  </si>
  <si>
    <t xml:space="preserve">Poznámka k souboru cen ze soupisu</t>
  </si>
  <si>
    <t xml:space="preserve">pp</t>
  </si>
  <si>
    <t xml:space="preserve">Plný popis položky ze soupisu</t>
  </si>
  <si>
    <t xml:space="preserve">vv</t>
  </si>
  <si>
    <t xml:space="preserve">Výkaz výměr (figura, výraz, výměra) ze soupisu</t>
  </si>
  <si>
    <t xml:space="preserve">Text,Text,Double</t>
  </si>
  <si>
    <t xml:space="preserve">20, 150</t>
  </si>
  <si>
    <t xml:space="preserve">fig</t>
  </si>
  <si>
    <t xml:space="preserve">Rozpad figur</t>
  </si>
  <si>
    <t xml:space="preserve">Sazba DPH pro položku</t>
  </si>
  <si>
    <t xml:space="preserve">eGSazbaDPH</t>
  </si>
  <si>
    <t xml:space="preserve">Hmotnost</t>
  </si>
  <si>
    <t xml:space="preserve">Hmotnost položky ze soupisu</t>
  </si>
  <si>
    <t xml:space="preserve">Suť</t>
  </si>
  <si>
    <t xml:space="preserve">Suť položky ze soupisu</t>
  </si>
  <si>
    <t xml:space="preserve">Nh</t>
  </si>
  <si>
    <t xml:space="preserve">Normohodiny položky ze soupisu</t>
  </si>
  <si>
    <t xml:space="preserve">Datová věta</t>
  </si>
  <si>
    <t xml:space="preserve">Typ věty</t>
  </si>
  <si>
    <t xml:space="preserve">Hodnota</t>
  </si>
  <si>
    <t xml:space="preserve">Význam</t>
  </si>
  <si>
    <t xml:space="preserve">Základní sazba DPH</t>
  </si>
  <si>
    <t xml:space="preserve">Snížená sazba DPH</t>
  </si>
  <si>
    <t xml:space="preserve">Nulová sazba DPH</t>
  </si>
  <si>
    <t xml:space="preserve">Základní sazba DPH přenesená</t>
  </si>
  <si>
    <t xml:space="preserve">Snížená sazba DPH přenesená</t>
  </si>
  <si>
    <t xml:space="preserve">Stavební objekt</t>
  </si>
  <si>
    <t xml:space="preserve">Inženýrský objekt</t>
  </si>
  <si>
    <t xml:space="preserve">Ostatní náklady</t>
  </si>
  <si>
    <t xml:space="preserve">Položka typu HSV</t>
  </si>
  <si>
    <t xml:space="preserve">Položka typu PSV</t>
  </si>
  <si>
    <t xml:space="preserve">Položka typu M</t>
  </si>
  <si>
    <t xml:space="preserve">Položka typu OST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</si>
</sst>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54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b val="true"/>
      <sz val="14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7"/>
      <color rgb="FF979797"/>
      <name val="Arial CE"/>
      <family val="0"/>
      <charset val="1"/>
    </font>
    <font>
      <i val="true"/>
      <u val="single"/>
      <sz val="7"/>
      <color rgb="FF979797"/>
      <name val="Calibri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0000A8"/>
      <name val="Arial CE"/>
      <family val="0"/>
      <charset val="1"/>
    </font>
    <font>
      <sz val="8"/>
      <color rgb="FF80008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i val="true"/>
      <sz val="9"/>
      <color rgb="FF0000FF"/>
      <name val="Arial CE"/>
      <family val="0"/>
      <charset val="238"/>
    </font>
    <font>
      <sz val="8"/>
      <name val="Trebuchet MS"/>
      <family val="0"/>
      <charset val="238"/>
    </font>
    <font>
      <b val="true"/>
      <sz val="16"/>
      <name val="Trebuchet MS"/>
      <family val="0"/>
      <charset val="238"/>
    </font>
    <font>
      <b val="true"/>
      <sz val="11"/>
      <name val="Trebuchet MS"/>
      <family val="0"/>
      <charset val="238"/>
    </font>
    <font>
      <sz val="8"/>
      <name val="Arial CE"/>
      <family val="0"/>
      <charset val="238"/>
    </font>
    <font>
      <sz val="9"/>
      <name val="Trebuchet MS"/>
      <family val="0"/>
      <charset val="238"/>
    </font>
    <font>
      <i val="true"/>
      <sz val="8"/>
      <name val="Arial CE"/>
      <family val="0"/>
      <charset val="238"/>
    </font>
    <font>
      <b val="true"/>
      <sz val="8"/>
      <name val="Arial CE"/>
      <family val="0"/>
      <charset val="238"/>
    </font>
    <font>
      <sz val="10"/>
      <name val="Trebuchet MS"/>
      <family val="0"/>
      <charset val="238"/>
    </font>
    <font>
      <sz val="11"/>
      <name val="Trebuchet MS"/>
      <family val="0"/>
      <charset val="238"/>
    </font>
    <font>
      <b val="true"/>
      <sz val="9"/>
      <name val="Trebuchet MS"/>
      <family val="0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EBEBE"/>
        <bgColor rgb="FFD2D2D2"/>
      </patternFill>
    </fill>
    <fill>
      <patternFill patternType="solid">
        <fgColor rgb="FFD2D2D2"/>
        <bgColor rgb="FFBEBEBE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6" fillId="4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6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6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2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6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2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1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1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1" fillId="2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1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2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16" fillId="2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2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7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6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4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1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6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2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1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2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2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2" fillId="0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8" fillId="0" borderId="2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7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2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6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6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4" fillId="0" borderId="2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4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4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4" fillId="0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2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979797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80008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BEBEBE"/>
      <rgbColor rgb="FF979797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95040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95040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95040</xdr:rowOff>
    </xdr:to>
    <xdr:pic>
      <xdr:nvPicPr>
        <xdr:cNvPr id="2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95040</xdr:rowOff>
    </xdr:to>
    <xdr:pic>
      <xdr:nvPicPr>
        <xdr:cNvPr id="3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95040</xdr:rowOff>
    </xdr:to>
    <xdr:pic>
      <xdr:nvPicPr>
        <xdr:cNvPr id="4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podminky.urs.cz/item/CS_URS_2024_01/949121112" TargetMode="External"/><Relationship Id="rId2" Type="http://schemas.openxmlformats.org/officeDocument/2006/relationships/hyperlink" Target="https://podminky.urs.cz/item/CS_URS_2024_01/949121212" TargetMode="External"/><Relationship Id="rId3" Type="http://schemas.openxmlformats.org/officeDocument/2006/relationships/hyperlink" Target="https://podminky.urs.cz/item/CS_URS_2024_01/949121812" TargetMode="External"/><Relationship Id="rId4" Type="http://schemas.openxmlformats.org/officeDocument/2006/relationships/hyperlink" Target="https://podminky.urs.cz/item/CS_URS_2024_01/968072455" TargetMode="External"/><Relationship Id="rId5" Type="http://schemas.openxmlformats.org/officeDocument/2006/relationships/hyperlink" Target="https://podminky.urs.cz/item/CS_URS_2024_01/968062455" TargetMode="External"/><Relationship Id="rId6" Type="http://schemas.openxmlformats.org/officeDocument/2006/relationships/hyperlink" Target="https://podminky.urs.cz/item/CS_URS_2024_01/968062375" TargetMode="External"/><Relationship Id="rId7" Type="http://schemas.openxmlformats.org/officeDocument/2006/relationships/hyperlink" Target="https://podminky.urs.cz/item/CS_URS_2024_01/766491851" TargetMode="External"/><Relationship Id="rId8" Type="http://schemas.openxmlformats.org/officeDocument/2006/relationships/hyperlink" Target="https://podminky.urs.cz/item/CS_URS_2024_01/965042231" TargetMode="External"/><Relationship Id="rId9" Type="http://schemas.openxmlformats.org/officeDocument/2006/relationships/hyperlink" Target="https://podminky.urs.cz/item/CS_URS_2024_01/771573810" TargetMode="External"/><Relationship Id="rId10" Type="http://schemas.openxmlformats.org/officeDocument/2006/relationships/hyperlink" Target="https://podminky.urs.cz/item/CS_URS_2024_01/976085311" TargetMode="External"/><Relationship Id="rId11" Type="http://schemas.openxmlformats.org/officeDocument/2006/relationships/hyperlink" Target="https://podminky.urs.cz/item/CS_URS_2024_01/781473810" TargetMode="External"/><Relationship Id="rId12" Type="http://schemas.openxmlformats.org/officeDocument/2006/relationships/hyperlink" Target="https://podminky.urs.cz/item/CS_URS_2024_01/962031133" TargetMode="External"/><Relationship Id="rId13" Type="http://schemas.openxmlformats.org/officeDocument/2006/relationships/hyperlink" Target="https://podminky.urs.cz/item/CS_URS_2024_01/967031132" TargetMode="External"/><Relationship Id="rId14" Type="http://schemas.openxmlformats.org/officeDocument/2006/relationships/hyperlink" Target="https://podminky.urs.cz/item/CS_URS_2024_01/721210814" TargetMode="External"/><Relationship Id="rId15" Type="http://schemas.openxmlformats.org/officeDocument/2006/relationships/hyperlink" Target="https://podminky.urs.cz/item/CS_URS_2024_01/978011191" TargetMode="External"/><Relationship Id="rId16" Type="http://schemas.openxmlformats.org/officeDocument/2006/relationships/hyperlink" Target="https://podminky.urs.cz/item/CS_URS_2024_01/978013191" TargetMode="External"/><Relationship Id="rId17" Type="http://schemas.openxmlformats.org/officeDocument/2006/relationships/hyperlink" Target="https://podminky.urs.cz/item/CS_URS_2024_01/751111842" TargetMode="External"/><Relationship Id="rId18" Type="http://schemas.openxmlformats.org/officeDocument/2006/relationships/hyperlink" Target="https://podminky.urs.cz/item/CS_URS_2024_01/968072354" TargetMode="External"/><Relationship Id="rId19" Type="http://schemas.openxmlformats.org/officeDocument/2006/relationships/hyperlink" Target="https://podminky.urs.cz/item/CS_URS_2024_01/974042567" TargetMode="External"/><Relationship Id="rId20" Type="http://schemas.openxmlformats.org/officeDocument/2006/relationships/hyperlink" Target="https://podminky.urs.cz/item/CS_URS_2024_01/974042569" TargetMode="External"/><Relationship Id="rId21" Type="http://schemas.openxmlformats.org/officeDocument/2006/relationships/hyperlink" Target="https://podminky.urs.cz/item/CS_URS_2024_01/721171803" TargetMode="External"/><Relationship Id="rId22" Type="http://schemas.openxmlformats.org/officeDocument/2006/relationships/hyperlink" Target="https://podminky.urs.cz/item/CS_URS_2024_01/721171808" TargetMode="External"/><Relationship Id="rId23" Type="http://schemas.openxmlformats.org/officeDocument/2006/relationships/hyperlink" Target="https://podminky.urs.cz/item/CS_URS_2024_01/721140802" TargetMode="External"/><Relationship Id="rId24" Type="http://schemas.openxmlformats.org/officeDocument/2006/relationships/hyperlink" Target="https://podminky.urs.cz/item/CS_URS_2024_01/713410843" TargetMode="External"/><Relationship Id="rId25" Type="http://schemas.openxmlformats.org/officeDocument/2006/relationships/hyperlink" Target="https://podminky.urs.cz/item/CS_URS_2024_01/767996701" TargetMode="External"/><Relationship Id="rId26" Type="http://schemas.openxmlformats.org/officeDocument/2006/relationships/hyperlink" Target="https://podminky.urs.cz/item/CS_URS_2024_01/997013212" TargetMode="External"/><Relationship Id="rId27" Type="http://schemas.openxmlformats.org/officeDocument/2006/relationships/hyperlink" Target="https://podminky.urs.cz/item/CS_URS_2024_01/997013501" TargetMode="External"/><Relationship Id="rId28" Type="http://schemas.openxmlformats.org/officeDocument/2006/relationships/hyperlink" Target="https://podminky.urs.cz/item/CS_URS_2024_01/997013509" TargetMode="External"/><Relationship Id="rId29" Type="http://schemas.openxmlformats.org/officeDocument/2006/relationships/hyperlink" Target="https://podminky.urs.cz/item/CS_URS_2024_01/997013814" TargetMode="External"/><Relationship Id="rId30" Type="http://schemas.openxmlformats.org/officeDocument/2006/relationships/hyperlink" Target="https://podminky.urs.cz/item/CS_URS_2024_01/997013813" TargetMode="External"/><Relationship Id="rId31" Type="http://schemas.openxmlformats.org/officeDocument/2006/relationships/hyperlink" Target="https://podminky.urs.cz/item/CS_URS_2024_01/997013631" TargetMode="External"/><Relationship Id="rId32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podminky.urs.cz/item/CS_URS_2024_01/340237212" TargetMode="External"/><Relationship Id="rId2" Type="http://schemas.openxmlformats.org/officeDocument/2006/relationships/hyperlink" Target="https://podminky.urs.cz/item/CS_URS_2024_01/340236212" TargetMode="External"/><Relationship Id="rId3" Type="http://schemas.openxmlformats.org/officeDocument/2006/relationships/hyperlink" Target="https://podminky.urs.cz/item/CS_URS_2024_01/346244361" TargetMode="External"/><Relationship Id="rId4" Type="http://schemas.openxmlformats.org/officeDocument/2006/relationships/hyperlink" Target="https://podminky.urs.cz/item/CS_URS_2024_01/319201321" TargetMode="External"/><Relationship Id="rId5" Type="http://schemas.openxmlformats.org/officeDocument/2006/relationships/hyperlink" Target="https://podminky.urs.cz/item/CS_URS_2024_01/349231811" TargetMode="External"/><Relationship Id="rId6" Type="http://schemas.openxmlformats.org/officeDocument/2006/relationships/hyperlink" Target="https://podminky.urs.cz/item/CS_URS_2024_01/611321121" TargetMode="External"/><Relationship Id="rId7" Type="http://schemas.openxmlformats.org/officeDocument/2006/relationships/hyperlink" Target="https://podminky.urs.cz/item/CS_URS_2024_01/611321191" TargetMode="External"/><Relationship Id="rId8" Type="http://schemas.openxmlformats.org/officeDocument/2006/relationships/hyperlink" Target="https://podminky.urs.cz/item/CS_URS_2024_01/611131121" TargetMode="External"/><Relationship Id="rId9" Type="http://schemas.openxmlformats.org/officeDocument/2006/relationships/hyperlink" Target="https://podminky.urs.cz/item/CS_URS_2024_01/611321131" TargetMode="External"/><Relationship Id="rId10" Type="http://schemas.openxmlformats.org/officeDocument/2006/relationships/hyperlink" Target="https://podminky.urs.cz/item/CS_URS_2024_01/612321121" TargetMode="External"/><Relationship Id="rId11" Type="http://schemas.openxmlformats.org/officeDocument/2006/relationships/hyperlink" Target="https://podminky.urs.cz/item/CS_URS_2024_01/612321191" TargetMode="External"/><Relationship Id="rId12" Type="http://schemas.openxmlformats.org/officeDocument/2006/relationships/hyperlink" Target="https://podminky.urs.cz/item/CS_URS_2024_01/612131121" TargetMode="External"/><Relationship Id="rId13" Type="http://schemas.openxmlformats.org/officeDocument/2006/relationships/hyperlink" Target="https://podminky.urs.cz/item/CS_URS_2024_01/612321131" TargetMode="External"/><Relationship Id="rId14" Type="http://schemas.openxmlformats.org/officeDocument/2006/relationships/hyperlink" Target="https://podminky.urs.cz/item/CS_URS_2024_01/619995001" TargetMode="External"/><Relationship Id="rId15" Type="http://schemas.openxmlformats.org/officeDocument/2006/relationships/hyperlink" Target="https://podminky.urs.cz/item/CS_URS_2024_01/619991005" TargetMode="External"/><Relationship Id="rId16" Type="http://schemas.openxmlformats.org/officeDocument/2006/relationships/hyperlink" Target="https://podminky.urs.cz/item/CS_URS_2024_01/985121201" TargetMode="External"/><Relationship Id="rId17" Type="http://schemas.openxmlformats.org/officeDocument/2006/relationships/hyperlink" Target="https://podminky.urs.cz/item/CS_URS_2024_01/985121912" TargetMode="External"/><Relationship Id="rId18" Type="http://schemas.openxmlformats.org/officeDocument/2006/relationships/hyperlink" Target="https://podminky.urs.cz/item/CS_URS_2024_01/985132111" TargetMode="External"/><Relationship Id="rId19" Type="http://schemas.openxmlformats.org/officeDocument/2006/relationships/hyperlink" Target="https://podminky.urs.cz/item/CS_URS_2024_01/985132311" TargetMode="External"/><Relationship Id="rId20" Type="http://schemas.openxmlformats.org/officeDocument/2006/relationships/hyperlink" Target="https://podminky.urs.cz/item/CS_URS_2024_01/985139112" TargetMode="External"/><Relationship Id="rId21" Type="http://schemas.openxmlformats.org/officeDocument/2006/relationships/hyperlink" Target="https://podminky.urs.cz/item/CS_URS_2024_01/985321111" TargetMode="External"/><Relationship Id="rId22" Type="http://schemas.openxmlformats.org/officeDocument/2006/relationships/hyperlink" Target="https://podminky.urs.cz/item/CS_URS_2024_01/985321912" TargetMode="External"/><Relationship Id="rId23" Type="http://schemas.openxmlformats.org/officeDocument/2006/relationships/hyperlink" Target="https://podminky.urs.cz/item/CS_URS_2024_01/985311214" TargetMode="External"/><Relationship Id="rId24" Type="http://schemas.openxmlformats.org/officeDocument/2006/relationships/hyperlink" Target="https://podminky.urs.cz/item/CS_URS_2024_01/985311912" TargetMode="External"/><Relationship Id="rId25" Type="http://schemas.openxmlformats.org/officeDocument/2006/relationships/hyperlink" Target="https://podminky.urs.cz/item/CS_URS_2024_01/985324912" TargetMode="External"/><Relationship Id="rId26" Type="http://schemas.openxmlformats.org/officeDocument/2006/relationships/hyperlink" Target="https://podminky.urs.cz/item/CS_URS_2024_01/411388621" TargetMode="External"/><Relationship Id="rId27" Type="http://schemas.openxmlformats.org/officeDocument/2006/relationships/hyperlink" Target="https://podminky.urs.cz/item/CS_URS_2024_01/629135102" TargetMode="External"/><Relationship Id="rId28" Type="http://schemas.openxmlformats.org/officeDocument/2006/relationships/hyperlink" Target="https://podminky.urs.cz/item/CS_URS_2024_01/631312141" TargetMode="External"/><Relationship Id="rId29" Type="http://schemas.openxmlformats.org/officeDocument/2006/relationships/hyperlink" Target="https://podminky.urs.cz/item/CS_URS_2024_01/631311131" TargetMode="External"/><Relationship Id="rId30" Type="http://schemas.openxmlformats.org/officeDocument/2006/relationships/hyperlink" Target="https://podminky.urs.cz/item/CS_URS_2024_01/965046111" TargetMode="External"/><Relationship Id="rId31" Type="http://schemas.openxmlformats.org/officeDocument/2006/relationships/hyperlink" Target="https://podminky.urs.cz/item/CS_URS_2024_01/965046119" TargetMode="External"/><Relationship Id="rId32" Type="http://schemas.openxmlformats.org/officeDocument/2006/relationships/hyperlink" Target="https://podminky.urs.cz/item/CS_URS_2024_01/632452441" TargetMode="External"/><Relationship Id="rId33" Type="http://schemas.openxmlformats.org/officeDocument/2006/relationships/hyperlink" Target="https://podminky.urs.cz/item/CS_URS_2024_01/632451103" TargetMode="External"/><Relationship Id="rId34" Type="http://schemas.openxmlformats.org/officeDocument/2006/relationships/hyperlink" Target="https://podminky.urs.cz/item/CS_URS_2024_01/642944121" TargetMode="External"/><Relationship Id="rId35" Type="http://schemas.openxmlformats.org/officeDocument/2006/relationships/hyperlink" Target="https://podminky.urs.cz/item/CS_URS_2024_01/946112112" TargetMode="External"/><Relationship Id="rId36" Type="http://schemas.openxmlformats.org/officeDocument/2006/relationships/hyperlink" Target="https://podminky.urs.cz/item/CS_URS_2024_01/946112212" TargetMode="External"/><Relationship Id="rId37" Type="http://schemas.openxmlformats.org/officeDocument/2006/relationships/hyperlink" Target="https://podminky.urs.cz/item/CS_URS_2024_01/946112812" TargetMode="External"/><Relationship Id="rId38" Type="http://schemas.openxmlformats.org/officeDocument/2006/relationships/hyperlink" Target="https://podminky.urs.cz/item/CS_URS_2024_01/953941210" TargetMode="External"/><Relationship Id="rId39" Type="http://schemas.openxmlformats.org/officeDocument/2006/relationships/hyperlink" Target="https://podminky.urs.cz/item/CS_URS_2024_01/952901111" TargetMode="External"/><Relationship Id="rId40" Type="http://schemas.openxmlformats.org/officeDocument/2006/relationships/hyperlink" Target="https://podminky.urs.cz/item/CS_URS_2024_01/998018002" TargetMode="External"/><Relationship Id="rId41" Type="http://schemas.openxmlformats.org/officeDocument/2006/relationships/hyperlink" Target="https://podminky.urs.cz/item/CS_URS_2024_01/711141559" TargetMode="External"/><Relationship Id="rId42" Type="http://schemas.openxmlformats.org/officeDocument/2006/relationships/hyperlink" Target="https://podminky.urs.cz/item/CS_URS_2024_01/711199097" TargetMode="External"/><Relationship Id="rId43" Type="http://schemas.openxmlformats.org/officeDocument/2006/relationships/hyperlink" Target="https://podminky.urs.cz/item/CS_URS_2024_01/998711312" TargetMode="External"/><Relationship Id="rId44" Type="http://schemas.openxmlformats.org/officeDocument/2006/relationships/hyperlink" Target="https://podminky.urs.cz/item/CS_URS_2024_01/733811253" TargetMode="External"/><Relationship Id="rId45" Type="http://schemas.openxmlformats.org/officeDocument/2006/relationships/hyperlink" Target="https://podminky.urs.cz/item/CS_URS_2024_01/998733312" TargetMode="External"/><Relationship Id="rId46" Type="http://schemas.openxmlformats.org/officeDocument/2006/relationships/hyperlink" Target="https://podminky.urs.cz/item/CS_URS_2024_01/764246303" TargetMode="External"/><Relationship Id="rId47" Type="http://schemas.openxmlformats.org/officeDocument/2006/relationships/hyperlink" Target="https://podminky.urs.cz/item/CS_URS_2024_01/712331101" TargetMode="External"/><Relationship Id="rId48" Type="http://schemas.openxmlformats.org/officeDocument/2006/relationships/hyperlink" Target="https://podminky.urs.cz/item/CS_URS_2024_01/998764312" TargetMode="External"/><Relationship Id="rId49" Type="http://schemas.openxmlformats.org/officeDocument/2006/relationships/hyperlink" Target="https://podminky.urs.cz/item/CS_URS_2024_01/766622131" TargetMode="External"/><Relationship Id="rId50" Type="http://schemas.openxmlformats.org/officeDocument/2006/relationships/hyperlink" Target="https://podminky.urs.cz/item/CS_URS_2024_01/766629214" TargetMode="External"/><Relationship Id="rId51" Type="http://schemas.openxmlformats.org/officeDocument/2006/relationships/hyperlink" Target="https://podminky.urs.cz/item/CS_URS_2024_01/766629413" TargetMode="External"/><Relationship Id="rId52" Type="http://schemas.openxmlformats.org/officeDocument/2006/relationships/hyperlink" Target="https://podminky.urs.cz/item/CS_URS_2024_01/766694116" TargetMode="External"/><Relationship Id="rId53" Type="http://schemas.openxmlformats.org/officeDocument/2006/relationships/hyperlink" Target="https://podminky.urs.cz/item/CS_URS_2024_01/766660002" TargetMode="External"/><Relationship Id="rId54" Type="http://schemas.openxmlformats.org/officeDocument/2006/relationships/hyperlink" Target="https://podminky.urs.cz/item/CS_URS_2024_01/766660713" TargetMode="External"/><Relationship Id="rId55" Type="http://schemas.openxmlformats.org/officeDocument/2006/relationships/hyperlink" Target="https://podminky.urs.cz/item/CS_URS_2024_01/766660731" TargetMode="External"/><Relationship Id="rId56" Type="http://schemas.openxmlformats.org/officeDocument/2006/relationships/hyperlink" Target="https://podminky.urs.cz/item/CS_URS_2024_01/766660733" TargetMode="External"/><Relationship Id="rId57" Type="http://schemas.openxmlformats.org/officeDocument/2006/relationships/hyperlink" Target="https://podminky.urs.cz/item/CS_URS_2024_01/998766312" TargetMode="External"/><Relationship Id="rId58" Type="http://schemas.openxmlformats.org/officeDocument/2006/relationships/hyperlink" Target="https://podminky.urs.cz/item/CS_URS_2024_01/777111111" TargetMode="External"/><Relationship Id="rId59" Type="http://schemas.openxmlformats.org/officeDocument/2006/relationships/hyperlink" Target="https://podminky.urs.cz/item/CS_URS_2024_01/777111121" TargetMode="External"/><Relationship Id="rId60" Type="http://schemas.openxmlformats.org/officeDocument/2006/relationships/hyperlink" Target="https://podminky.urs.cz/item/CS_URS_2024_01/777121105" TargetMode="External"/><Relationship Id="rId61" Type="http://schemas.openxmlformats.org/officeDocument/2006/relationships/hyperlink" Target="https://podminky.urs.cz/item/CS_URS_2024_01/777131105" TargetMode="External"/><Relationship Id="rId62" Type="http://schemas.openxmlformats.org/officeDocument/2006/relationships/hyperlink" Target="https://podminky.urs.cz/item/CS_URS_2024_01/777511143" TargetMode="External"/><Relationship Id="rId63" Type="http://schemas.openxmlformats.org/officeDocument/2006/relationships/hyperlink" Target="https://podminky.urs.cz/item/CS_URS_2024_01/777611143" TargetMode="External"/><Relationship Id="rId64" Type="http://schemas.openxmlformats.org/officeDocument/2006/relationships/hyperlink" Target="https://podminky.urs.cz/item/CS_URS_2024_01/777612101" TargetMode="External"/><Relationship Id="rId65" Type="http://schemas.openxmlformats.org/officeDocument/2006/relationships/hyperlink" Target="https://podminky.urs.cz/item/CS_URS_2024_01/777911111" TargetMode="External"/><Relationship Id="rId66" Type="http://schemas.openxmlformats.org/officeDocument/2006/relationships/hyperlink" Target="https://podminky.urs.cz/item/CS_URS_2024_01/776421311" TargetMode="External"/><Relationship Id="rId67" Type="http://schemas.openxmlformats.org/officeDocument/2006/relationships/hyperlink" Target="https://podminky.urs.cz/item/CS_URS_2024_01/998777312" TargetMode="External"/><Relationship Id="rId68" Type="http://schemas.openxmlformats.org/officeDocument/2006/relationships/hyperlink" Target="https://podminky.urs.cz/item/CS_URS_2024_01/783301303" TargetMode="External"/><Relationship Id="rId69" Type="http://schemas.openxmlformats.org/officeDocument/2006/relationships/hyperlink" Target="https://podminky.urs.cz/item/CS_URS_2024_01/783314101" TargetMode="External"/><Relationship Id="rId70" Type="http://schemas.openxmlformats.org/officeDocument/2006/relationships/hyperlink" Target="https://podminky.urs.cz/item/CS_URS_2024_01/783315101" TargetMode="External"/><Relationship Id="rId71" Type="http://schemas.openxmlformats.org/officeDocument/2006/relationships/hyperlink" Target="https://podminky.urs.cz/item/CS_URS_2024_01/783317101" TargetMode="External"/><Relationship Id="rId72" Type="http://schemas.openxmlformats.org/officeDocument/2006/relationships/hyperlink" Target="https://podminky.urs.cz/item/CS_URS_2024_01/783601713" TargetMode="External"/><Relationship Id="rId73" Type="http://schemas.openxmlformats.org/officeDocument/2006/relationships/hyperlink" Target="https://podminky.urs.cz/item/CS_URS_2024_01/783614551" TargetMode="External"/><Relationship Id="rId74" Type="http://schemas.openxmlformats.org/officeDocument/2006/relationships/hyperlink" Target="https://podminky.urs.cz/item/CS_URS_2024_01/783615551" TargetMode="External"/><Relationship Id="rId75" Type="http://schemas.openxmlformats.org/officeDocument/2006/relationships/hyperlink" Target="https://podminky.urs.cz/item/CS_URS_2024_01/783617601" TargetMode="External"/><Relationship Id="rId76" Type="http://schemas.openxmlformats.org/officeDocument/2006/relationships/hyperlink" Target="https://podminky.urs.cz/item/CS_URS_2024_01/784111001" TargetMode="External"/><Relationship Id="rId77" Type="http://schemas.openxmlformats.org/officeDocument/2006/relationships/hyperlink" Target="https://podminky.urs.cz/item/CS_URS_2024_01/784181121" TargetMode="External"/><Relationship Id="rId78" Type="http://schemas.openxmlformats.org/officeDocument/2006/relationships/hyperlink" Target="https://podminky.urs.cz/item/CS_URS_2024_01/784211121" TargetMode="External"/><Relationship Id="rId79" Type="http://schemas.openxmlformats.org/officeDocument/2006/relationships/hyperlink" Target="https://podminky.urs.cz/item/CS_URS_2024_01/784211111" TargetMode="External"/><Relationship Id="rId80" Type="http://schemas.openxmlformats.org/officeDocument/2006/relationships/hyperlink" Target="https://podminky.urs.cz/item/CS_URS_2024_01/784211163" TargetMode="External"/><Relationship Id="rId81" Type="http://schemas.openxmlformats.org/officeDocument/2006/relationships/hyperlink" Target="https://podminky.urs.cz/item/CS_URS_2024_01/784171101" TargetMode="External"/><Relationship Id="rId82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s://podminky.urs.cz/item/CS_URS_2024_01/451573111" TargetMode="External"/><Relationship Id="rId2" Type="http://schemas.openxmlformats.org/officeDocument/2006/relationships/hyperlink" Target="https://podminky.urs.cz/item/CS_URS_2024_01/722170801" TargetMode="External"/><Relationship Id="rId3" Type="http://schemas.openxmlformats.org/officeDocument/2006/relationships/hyperlink" Target="https://podminky.urs.cz/item/CS_URS_2024_01/722130801" TargetMode="External"/><Relationship Id="rId4" Type="http://schemas.openxmlformats.org/officeDocument/2006/relationships/hyperlink" Target="https://podminky.urs.cz/item/CS_URS_2024_01/722220872" TargetMode="External"/><Relationship Id="rId5" Type="http://schemas.openxmlformats.org/officeDocument/2006/relationships/hyperlink" Target="https://podminky.urs.cz/item/CS_URS_2024_01/997013212" TargetMode="External"/><Relationship Id="rId6" Type="http://schemas.openxmlformats.org/officeDocument/2006/relationships/hyperlink" Target="https://podminky.urs.cz/item/CS_URS_2024_01/998018002" TargetMode="External"/><Relationship Id="rId7" Type="http://schemas.openxmlformats.org/officeDocument/2006/relationships/hyperlink" Target="https://podminky.urs.cz/item/CS_URS_2024_01/721211403" TargetMode="External"/><Relationship Id="rId8" Type="http://schemas.openxmlformats.org/officeDocument/2006/relationships/hyperlink" Target="https://podminky.urs.cz/item/CS_URS_2024_01/721110961" TargetMode="External"/><Relationship Id="rId9" Type="http://schemas.openxmlformats.org/officeDocument/2006/relationships/hyperlink" Target="https://podminky.urs.cz/item/CS_URS_2024_01/721174004" TargetMode="External"/><Relationship Id="rId10" Type="http://schemas.openxmlformats.org/officeDocument/2006/relationships/hyperlink" Target="https://podminky.urs.cz/item/CS_URS_2024_01/721171915" TargetMode="External"/><Relationship Id="rId11" Type="http://schemas.openxmlformats.org/officeDocument/2006/relationships/hyperlink" Target="https://podminky.urs.cz/item/CS_URS_2024_01/721171914" TargetMode="External"/><Relationship Id="rId12" Type="http://schemas.openxmlformats.org/officeDocument/2006/relationships/hyperlink" Target="https://podminky.urs.cz/item/CS_URS_2024_01/721171913" TargetMode="External"/><Relationship Id="rId13" Type="http://schemas.openxmlformats.org/officeDocument/2006/relationships/hyperlink" Target="https://podminky.urs.cz/item/CS_URS_2024_01/721173401" TargetMode="External"/><Relationship Id="rId14" Type="http://schemas.openxmlformats.org/officeDocument/2006/relationships/hyperlink" Target="https://podminky.urs.cz/item/CS_URS_2024_01/721174025" TargetMode="External"/><Relationship Id="rId15" Type="http://schemas.openxmlformats.org/officeDocument/2006/relationships/hyperlink" Target="https://podminky.urs.cz/item/CS_URS_2024_01/721174045" TargetMode="External"/><Relationship Id="rId16" Type="http://schemas.openxmlformats.org/officeDocument/2006/relationships/hyperlink" Target="https://podminky.urs.cz/item/CS_URS_2024_01/721174044" TargetMode="External"/><Relationship Id="rId17" Type="http://schemas.openxmlformats.org/officeDocument/2006/relationships/hyperlink" Target="https://podminky.urs.cz/item/CS_URS_2024_01/721174043" TargetMode="External"/><Relationship Id="rId18" Type="http://schemas.openxmlformats.org/officeDocument/2006/relationships/hyperlink" Target="https://podminky.urs.cz/item/CS_URS_2024_01/721194105" TargetMode="External"/><Relationship Id="rId19" Type="http://schemas.openxmlformats.org/officeDocument/2006/relationships/hyperlink" Target="https://podminky.urs.cz/item/CS_URS_2024_01/721226513" TargetMode="External"/><Relationship Id="rId20" Type="http://schemas.openxmlformats.org/officeDocument/2006/relationships/hyperlink" Target="https://podminky.urs.cz/item/CS_URS_2024_01/721290111" TargetMode="External"/><Relationship Id="rId21" Type="http://schemas.openxmlformats.org/officeDocument/2006/relationships/hyperlink" Target="https://podminky.urs.cz/item/CS_URS_2024_01/998721312" TargetMode="External"/><Relationship Id="rId22" Type="http://schemas.openxmlformats.org/officeDocument/2006/relationships/hyperlink" Target="https://podminky.urs.cz/item/CS_URS_2024_01/722174003" TargetMode="External"/><Relationship Id="rId23" Type="http://schemas.openxmlformats.org/officeDocument/2006/relationships/hyperlink" Target="https://podminky.urs.cz/item/CS_URS_2024_01/722181232" TargetMode="External"/><Relationship Id="rId24" Type="http://schemas.openxmlformats.org/officeDocument/2006/relationships/hyperlink" Target="https://podminky.urs.cz/item/CS_URS_2024_01/722190401" TargetMode="External"/><Relationship Id="rId25" Type="http://schemas.openxmlformats.org/officeDocument/2006/relationships/hyperlink" Target="https://podminky.urs.cz/item/CS_URS_2024_01/722290246" TargetMode="External"/><Relationship Id="rId26" Type="http://schemas.openxmlformats.org/officeDocument/2006/relationships/hyperlink" Target="https://podminky.urs.cz/item/CS_URS_2024_01/722290234" TargetMode="External"/><Relationship Id="rId27" Type="http://schemas.openxmlformats.org/officeDocument/2006/relationships/hyperlink" Target="https://podminky.urs.cz/item/CS_URS_2024_01/725819402" TargetMode="External"/><Relationship Id="rId28" Type="http://schemas.openxmlformats.org/officeDocument/2006/relationships/hyperlink" Target="https://podminky.urs.cz/item/CS_URS_2024_01/998722312" TargetMode="External"/><Relationship Id="rId29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https://podminky.urs.cz/item/CS_URS_2024_01/030001000" TargetMode="External"/><Relationship Id="rId2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M6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B15" activeCellId="0" sqref="AB15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7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7"/>
    <col collapsed="false" customWidth="true" hidden="fals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7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7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5" hidden="false" customHeight="false" outlineLevel="0" collapsed="false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customFormat="false" ht="36.75" hidden="false" customHeight="true" outlineLevel="0" collapsed="false"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6</v>
      </c>
      <c r="BT2" s="3" t="s">
        <v>7</v>
      </c>
    </row>
    <row r="3" customFormat="false" ht="6.7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6</v>
      </c>
      <c r="BT3" s="3" t="s">
        <v>8</v>
      </c>
    </row>
    <row r="4" customFormat="false" ht="24.75" hidden="false" customHeight="true" outlineLevel="0" collapsed="false">
      <c r="B4" s="6"/>
      <c r="D4" s="7" t="s">
        <v>9</v>
      </c>
      <c r="AR4" s="6"/>
      <c r="AS4" s="8" t="s">
        <v>10</v>
      </c>
      <c r="BE4" s="9" t="s">
        <v>11</v>
      </c>
      <c r="BS4" s="3" t="s">
        <v>12</v>
      </c>
    </row>
    <row r="5" customFormat="false" ht="12" hidden="false" customHeight="true" outlineLevel="0" collapsed="false">
      <c r="B5" s="6"/>
      <c r="D5" s="10" t="s">
        <v>13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6</v>
      </c>
    </row>
    <row r="6" customFormat="false" ht="36.7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6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6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6</v>
      </c>
    </row>
    <row r="9" customFormat="false" ht="14.25" hidden="false" customHeight="true" outlineLevel="0" collapsed="false">
      <c r="B9" s="6"/>
      <c r="AR9" s="6"/>
      <c r="BE9" s="12"/>
      <c r="BS9" s="3" t="s">
        <v>6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6</v>
      </c>
    </row>
    <row r="11" customFormat="false" ht="18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6</v>
      </c>
    </row>
    <row r="12" customFormat="false" ht="6.75" hidden="false" customHeight="true" outlineLevel="0" collapsed="false">
      <c r="B12" s="6"/>
      <c r="AR12" s="6"/>
      <c r="BE12" s="12"/>
      <c r="BS12" s="3" t="s">
        <v>6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6</v>
      </c>
    </row>
    <row r="14" customFormat="false" ht="15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6</v>
      </c>
    </row>
    <row r="15" customFormat="false" ht="6.75" hidden="false" customHeight="true" outlineLevel="0" collapsed="false">
      <c r="B15" s="6"/>
      <c r="AR15" s="6"/>
      <c r="BE15" s="12"/>
      <c r="BS15" s="3" t="s">
        <v>4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4</v>
      </c>
    </row>
    <row r="17" customFormat="false" ht="18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75" hidden="false" customHeight="true" outlineLevel="0" collapsed="false">
      <c r="B18" s="6"/>
      <c r="AR18" s="6"/>
      <c r="BE18" s="12"/>
      <c r="BS18" s="3" t="s">
        <v>6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6</v>
      </c>
    </row>
    <row r="20" customFormat="false" ht="18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4</v>
      </c>
    </row>
    <row r="21" customFormat="false" ht="6.7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47.25" hidden="false" customHeight="true" outlineLevel="0" collapsed="false">
      <c r="B23" s="6"/>
      <c r="E23" s="20" t="s">
        <v>35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75" hidden="false" customHeight="true" outlineLevel="0" collapsed="false">
      <c r="B24" s="6"/>
      <c r="AR24" s="6"/>
      <c r="BE24" s="12"/>
    </row>
    <row r="25" customFormat="false" ht="6.7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2" customFormat="true" ht="25.5" hidden="false" customHeight="true" outlineLevel="0" collapsed="false">
      <c r="B26" s="23"/>
      <c r="D26" s="24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ROUND(AG54,1)</f>
        <v>0</v>
      </c>
      <c r="AL26" s="26"/>
      <c r="AM26" s="26"/>
      <c r="AN26" s="26"/>
      <c r="AO26" s="26"/>
      <c r="AR26" s="23"/>
      <c r="BE26" s="12"/>
    </row>
    <row r="27" s="22" customFormat="true" ht="6.75" hidden="false" customHeight="true" outlineLevel="0" collapsed="false">
      <c r="B27" s="23"/>
      <c r="AR27" s="23"/>
      <c r="BE27" s="12"/>
    </row>
    <row r="28" s="22" customFormat="true" ht="15" hidden="false" customHeight="false" outlineLevel="0" collapsed="false">
      <c r="B28" s="23"/>
      <c r="L28" s="27" t="s">
        <v>37</v>
      </c>
      <c r="M28" s="27"/>
      <c r="N28" s="27"/>
      <c r="O28" s="27"/>
      <c r="P28" s="27"/>
      <c r="W28" s="27" t="s">
        <v>38</v>
      </c>
      <c r="X28" s="27"/>
      <c r="Y28" s="27"/>
      <c r="Z28" s="27"/>
      <c r="AA28" s="27"/>
      <c r="AB28" s="27"/>
      <c r="AC28" s="27"/>
      <c r="AD28" s="27"/>
      <c r="AE28" s="27"/>
      <c r="AK28" s="27" t="s">
        <v>39</v>
      </c>
      <c r="AL28" s="27"/>
      <c r="AM28" s="27"/>
      <c r="AN28" s="27"/>
      <c r="AO28" s="27"/>
      <c r="AR28" s="23"/>
      <c r="BE28" s="12"/>
    </row>
    <row r="29" s="28" customFormat="true" ht="14.25" hidden="false" customHeight="true" outlineLevel="0" collapsed="false">
      <c r="B29" s="29"/>
      <c r="D29" s="15" t="s">
        <v>40</v>
      </c>
      <c r="F29" s="15" t="s">
        <v>41</v>
      </c>
      <c r="L29" s="30" t="n">
        <v>0.21</v>
      </c>
      <c r="M29" s="30"/>
      <c r="N29" s="30"/>
      <c r="O29" s="30"/>
      <c r="P29" s="30"/>
      <c r="W29" s="31" t="n">
        <f aca="false">ROUND(AZ54, 1)</f>
        <v>0</v>
      </c>
      <c r="X29" s="31"/>
      <c r="Y29" s="31"/>
      <c r="Z29" s="31"/>
      <c r="AA29" s="31"/>
      <c r="AB29" s="31"/>
      <c r="AC29" s="31"/>
      <c r="AD29" s="31"/>
      <c r="AE29" s="31"/>
      <c r="AK29" s="31" t="n">
        <f aca="false">ROUND(AV54, 1)</f>
        <v>0</v>
      </c>
      <c r="AL29" s="31"/>
      <c r="AM29" s="31"/>
      <c r="AN29" s="31"/>
      <c r="AO29" s="31"/>
      <c r="AR29" s="29"/>
      <c r="BE29" s="12"/>
    </row>
    <row r="30" s="28" customFormat="true" ht="14.25" hidden="false" customHeight="true" outlineLevel="0" collapsed="false">
      <c r="B30" s="29"/>
      <c r="F30" s="15" t="s">
        <v>42</v>
      </c>
      <c r="L30" s="30" t="n">
        <v>0.12</v>
      </c>
      <c r="M30" s="30"/>
      <c r="N30" s="30"/>
      <c r="O30" s="30"/>
      <c r="P30" s="30"/>
      <c r="W30" s="31" t="n">
        <f aca="false">ROUND(BA54, 1)</f>
        <v>0</v>
      </c>
      <c r="X30" s="31"/>
      <c r="Y30" s="31"/>
      <c r="Z30" s="31"/>
      <c r="AA30" s="31"/>
      <c r="AB30" s="31"/>
      <c r="AC30" s="31"/>
      <c r="AD30" s="31"/>
      <c r="AE30" s="31"/>
      <c r="AK30" s="31" t="n">
        <f aca="false">ROUND(AW54, 1)</f>
        <v>0</v>
      </c>
      <c r="AL30" s="31"/>
      <c r="AM30" s="31"/>
      <c r="AN30" s="31"/>
      <c r="AO30" s="31"/>
      <c r="AR30" s="29"/>
      <c r="BE30" s="12"/>
    </row>
    <row r="31" s="28" customFormat="true" ht="14.25" hidden="true" customHeight="true" outlineLevel="0" collapsed="false">
      <c r="B31" s="29"/>
      <c r="F31" s="15" t="s">
        <v>43</v>
      </c>
      <c r="L31" s="30" t="n">
        <v>0.21</v>
      </c>
      <c r="M31" s="30"/>
      <c r="N31" s="30"/>
      <c r="O31" s="30"/>
      <c r="P31" s="30"/>
      <c r="W31" s="31" t="n">
        <f aca="false">ROUND(BB54, 1)</f>
        <v>0</v>
      </c>
      <c r="X31" s="31"/>
      <c r="Y31" s="31"/>
      <c r="Z31" s="31"/>
      <c r="AA31" s="31"/>
      <c r="AB31" s="31"/>
      <c r="AC31" s="31"/>
      <c r="AD31" s="31"/>
      <c r="AE31" s="31"/>
      <c r="AK31" s="31" t="n">
        <v>0</v>
      </c>
      <c r="AL31" s="31"/>
      <c r="AM31" s="31"/>
      <c r="AN31" s="31"/>
      <c r="AO31" s="31"/>
      <c r="AR31" s="29"/>
      <c r="BE31" s="12"/>
    </row>
    <row r="32" s="28" customFormat="true" ht="14.25" hidden="true" customHeight="true" outlineLevel="0" collapsed="false">
      <c r="B32" s="29"/>
      <c r="F32" s="15" t="s">
        <v>44</v>
      </c>
      <c r="L32" s="30" t="n">
        <v>0.12</v>
      </c>
      <c r="M32" s="30"/>
      <c r="N32" s="30"/>
      <c r="O32" s="30"/>
      <c r="P32" s="30"/>
      <c r="W32" s="31" t="n">
        <f aca="false">ROUND(BC54, 1)</f>
        <v>0</v>
      </c>
      <c r="X32" s="31"/>
      <c r="Y32" s="31"/>
      <c r="Z32" s="31"/>
      <c r="AA32" s="31"/>
      <c r="AB32" s="31"/>
      <c r="AC32" s="31"/>
      <c r="AD32" s="31"/>
      <c r="AE32" s="31"/>
      <c r="AK32" s="31" t="n">
        <v>0</v>
      </c>
      <c r="AL32" s="31"/>
      <c r="AM32" s="31"/>
      <c r="AN32" s="31"/>
      <c r="AO32" s="31"/>
      <c r="AR32" s="29"/>
      <c r="BE32" s="12"/>
    </row>
    <row r="33" s="28" customFormat="true" ht="14.25" hidden="true" customHeight="true" outlineLevel="0" collapsed="false">
      <c r="B33" s="29"/>
      <c r="F33" s="15" t="s">
        <v>45</v>
      </c>
      <c r="L33" s="30" t="n">
        <v>0</v>
      </c>
      <c r="M33" s="30"/>
      <c r="N33" s="30"/>
      <c r="O33" s="30"/>
      <c r="P33" s="30"/>
      <c r="W33" s="31" t="n">
        <f aca="false">ROUND(BD54, 1)</f>
        <v>0</v>
      </c>
      <c r="X33" s="31"/>
      <c r="Y33" s="31"/>
      <c r="Z33" s="31"/>
      <c r="AA33" s="31"/>
      <c r="AB33" s="31"/>
      <c r="AC33" s="31"/>
      <c r="AD33" s="31"/>
      <c r="AE33" s="31"/>
      <c r="AK33" s="31" t="n">
        <v>0</v>
      </c>
      <c r="AL33" s="31"/>
      <c r="AM33" s="31"/>
      <c r="AN33" s="31"/>
      <c r="AO33" s="31"/>
      <c r="AR33" s="29"/>
    </row>
    <row r="34" s="22" customFormat="true" ht="6.75" hidden="false" customHeight="true" outlineLevel="0" collapsed="false">
      <c r="B34" s="23"/>
      <c r="AR34" s="23"/>
    </row>
    <row r="35" s="22" customFormat="true" ht="25.5" hidden="false" customHeight="true" outlineLevel="0" collapsed="false">
      <c r="B35" s="23"/>
      <c r="C35" s="32"/>
      <c r="D35" s="33" t="s">
        <v>46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47</v>
      </c>
      <c r="U35" s="34"/>
      <c r="V35" s="34"/>
      <c r="W35" s="34"/>
      <c r="X35" s="36" t="s">
        <v>48</v>
      </c>
      <c r="Y35" s="36"/>
      <c r="Z35" s="36"/>
      <c r="AA35" s="36"/>
      <c r="AB35" s="36"/>
      <c r="AC35" s="34"/>
      <c r="AD35" s="34"/>
      <c r="AE35" s="34"/>
      <c r="AF35" s="34"/>
      <c r="AG35" s="34"/>
      <c r="AH35" s="34"/>
      <c r="AI35" s="34"/>
      <c r="AJ35" s="34"/>
      <c r="AK35" s="37" t="n">
        <f aca="false">SUM(AK26:AK33)</f>
        <v>0</v>
      </c>
      <c r="AL35" s="37"/>
      <c r="AM35" s="37"/>
      <c r="AN35" s="37"/>
      <c r="AO35" s="37"/>
      <c r="AP35" s="32"/>
      <c r="AQ35" s="32"/>
      <c r="AR35" s="23"/>
    </row>
    <row r="36" s="22" customFormat="true" ht="6.75" hidden="false" customHeight="true" outlineLevel="0" collapsed="false">
      <c r="B36" s="23"/>
      <c r="AR36" s="23"/>
    </row>
    <row r="37" s="22" customFormat="true" ht="6.75" hidden="false" customHeight="true" outlineLevel="0" collapsed="false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3"/>
    </row>
    <row r="41" s="22" customFormat="true" ht="6.75" hidden="false" customHeight="true" outlineLevel="0" collapsed="false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3"/>
    </row>
    <row r="42" s="22" customFormat="true" ht="24.75" hidden="false" customHeight="true" outlineLevel="0" collapsed="false">
      <c r="B42" s="23"/>
      <c r="C42" s="7" t="s">
        <v>49</v>
      </c>
      <c r="AR42" s="23"/>
    </row>
    <row r="43" s="22" customFormat="true" ht="6.75" hidden="false" customHeight="true" outlineLevel="0" collapsed="false">
      <c r="B43" s="23"/>
      <c r="AR43" s="23"/>
    </row>
    <row r="44" s="42" customFormat="true" ht="12" hidden="false" customHeight="true" outlineLevel="0" collapsed="false">
      <c r="B44" s="43"/>
      <c r="C44" s="15" t="s">
        <v>13</v>
      </c>
      <c r="L44" s="42" t="n">
        <f aca="false">K5</f>
        <v>0</v>
      </c>
      <c r="AR44" s="43"/>
    </row>
    <row r="45" s="44" customFormat="true" ht="36.75" hidden="false" customHeight="true" outlineLevel="0" collapsed="false">
      <c r="B45" s="45"/>
      <c r="C45" s="46" t="s">
        <v>15</v>
      </c>
      <c r="L45" s="47" t="str">
        <f aca="false">K6</f>
        <v>KELÍMKOVÉ CENTRUM KULTURNÍHO STŘEDISKA MĚSTA ÚSTÍ n.L.</v>
      </c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R45" s="45"/>
    </row>
    <row r="46" s="22" customFormat="true" ht="6.75" hidden="false" customHeight="true" outlineLevel="0" collapsed="false">
      <c r="B46" s="23"/>
      <c r="AR46" s="23"/>
    </row>
    <row r="47" s="22" customFormat="true" ht="12" hidden="false" customHeight="true" outlineLevel="0" collapsed="false">
      <c r="B47" s="23"/>
      <c r="C47" s="15" t="s">
        <v>19</v>
      </c>
      <c r="L47" s="48" t="str">
        <f aca="false">IF(K8="","",K8)</f>
        <v>ÚSTÍ n.L. Velká Hradební 619/33</v>
      </c>
      <c r="AI47" s="15" t="s">
        <v>21</v>
      </c>
      <c r="AM47" s="49" t="str">
        <f aca="false">IF(AN8= "","",AN8)</f>
        <v>25. 3. 2024</v>
      </c>
      <c r="AN47" s="49"/>
      <c r="AR47" s="23"/>
    </row>
    <row r="48" s="22" customFormat="true" ht="6.75" hidden="false" customHeight="true" outlineLevel="0" collapsed="false">
      <c r="B48" s="23"/>
      <c r="AR48" s="23"/>
    </row>
    <row r="49" s="22" customFormat="true" ht="25.5" hidden="false" customHeight="true" outlineLevel="0" collapsed="false">
      <c r="B49" s="23"/>
      <c r="C49" s="15" t="s">
        <v>23</v>
      </c>
      <c r="L49" s="42" t="str">
        <f aca="false">IF(E11= "","",E11)</f>
        <v>Kulturní středisko města Ústí n.L., p.o.</v>
      </c>
      <c r="AI49" s="15" t="s">
        <v>29</v>
      </c>
      <c r="AM49" s="50" t="str">
        <f aca="false">IF(E17="","",E17)</f>
        <v>Ing. arch. Jakub Stránský Ústí n.L.</v>
      </c>
      <c r="AN49" s="50"/>
      <c r="AO49" s="50"/>
      <c r="AP49" s="50"/>
      <c r="AR49" s="23"/>
      <c r="AS49" s="51" t="s">
        <v>50</v>
      </c>
      <c r="AT49" s="51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="22" customFormat="true" ht="15" hidden="false" customHeight="true" outlineLevel="0" collapsed="false">
      <c r="B50" s="23"/>
      <c r="C50" s="15" t="s">
        <v>27</v>
      </c>
      <c r="L50" s="42" t="str">
        <f aca="false">IF(E14= "Vyplň údaj","",E14)</f>
        <v/>
      </c>
      <c r="AI50" s="15" t="s">
        <v>32</v>
      </c>
      <c r="AM50" s="50" t="str">
        <f aca="false">IF(E20="","",E20)</f>
        <v>Nina Blavková Děčín</v>
      </c>
      <c r="AN50" s="50"/>
      <c r="AO50" s="50"/>
      <c r="AP50" s="50"/>
      <c r="AR50" s="23"/>
      <c r="AS50" s="51"/>
      <c r="AT50" s="51"/>
      <c r="BD50" s="54"/>
    </row>
    <row r="51" s="22" customFormat="true" ht="10.5" hidden="false" customHeight="true" outlineLevel="0" collapsed="false">
      <c r="B51" s="23"/>
      <c r="AR51" s="23"/>
      <c r="AS51" s="51"/>
      <c r="AT51" s="51"/>
      <c r="BD51" s="54"/>
    </row>
    <row r="52" s="22" customFormat="true" ht="29.25" hidden="false" customHeight="true" outlineLevel="0" collapsed="false">
      <c r="B52" s="23"/>
      <c r="C52" s="55" t="s">
        <v>51</v>
      </c>
      <c r="D52" s="55"/>
      <c r="E52" s="55"/>
      <c r="F52" s="55"/>
      <c r="G52" s="55"/>
      <c r="H52" s="56"/>
      <c r="I52" s="57" t="s">
        <v>52</v>
      </c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8" t="s">
        <v>53</v>
      </c>
      <c r="AH52" s="58"/>
      <c r="AI52" s="58"/>
      <c r="AJ52" s="58"/>
      <c r="AK52" s="58"/>
      <c r="AL52" s="58"/>
      <c r="AM52" s="58"/>
      <c r="AN52" s="57" t="s">
        <v>54</v>
      </c>
      <c r="AO52" s="57"/>
      <c r="AP52" s="57"/>
      <c r="AQ52" s="59" t="s">
        <v>55</v>
      </c>
      <c r="AR52" s="23"/>
      <c r="AS52" s="60" t="s">
        <v>56</v>
      </c>
      <c r="AT52" s="61" t="s">
        <v>57</v>
      </c>
      <c r="AU52" s="61" t="s">
        <v>58</v>
      </c>
      <c r="AV52" s="61" t="s">
        <v>59</v>
      </c>
      <c r="AW52" s="61" t="s">
        <v>60</v>
      </c>
      <c r="AX52" s="61" t="s">
        <v>61</v>
      </c>
      <c r="AY52" s="61" t="s">
        <v>62</v>
      </c>
      <c r="AZ52" s="61" t="s">
        <v>63</v>
      </c>
      <c r="BA52" s="61" t="s">
        <v>64</v>
      </c>
      <c r="BB52" s="61" t="s">
        <v>65</v>
      </c>
      <c r="BC52" s="61" t="s">
        <v>66</v>
      </c>
      <c r="BD52" s="62" t="s">
        <v>67</v>
      </c>
    </row>
    <row r="53" s="22" customFormat="true" ht="10.5" hidden="false" customHeight="true" outlineLevel="0" collapsed="false">
      <c r="B53" s="23"/>
      <c r="AR53" s="23"/>
      <c r="AS53" s="63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="64" customFormat="true" ht="32.25" hidden="false" customHeight="true" outlineLevel="0" collapsed="false">
      <c r="B54" s="65"/>
      <c r="C54" s="66" t="s">
        <v>68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8" t="n">
        <f aca="false">ROUND(SUM(AG55:AG58),1)</f>
        <v>0</v>
      </c>
      <c r="AH54" s="68"/>
      <c r="AI54" s="68"/>
      <c r="AJ54" s="68"/>
      <c r="AK54" s="68"/>
      <c r="AL54" s="68"/>
      <c r="AM54" s="68"/>
      <c r="AN54" s="69" t="n">
        <f aca="false">SUM(AG54,AT54)</f>
        <v>0</v>
      </c>
      <c r="AO54" s="69"/>
      <c r="AP54" s="69"/>
      <c r="AQ54" s="70"/>
      <c r="AR54" s="65"/>
      <c r="AS54" s="71" t="n">
        <f aca="false">ROUND(SUM(AS55:AS58),1)</f>
        <v>0</v>
      </c>
      <c r="AT54" s="72" t="n">
        <f aca="false">ROUND(SUM(AV54:AW54),1)</f>
        <v>0</v>
      </c>
      <c r="AU54" s="73" t="n">
        <f aca="false">ROUND(SUM(AU55:AU58),5)</f>
        <v>0</v>
      </c>
      <c r="AV54" s="72" t="n">
        <f aca="false">ROUND(AZ54*L29,1)</f>
        <v>0</v>
      </c>
      <c r="AW54" s="72" t="n">
        <f aca="false">ROUND(BA54*L30,1)</f>
        <v>0</v>
      </c>
      <c r="AX54" s="72" t="n">
        <f aca="false">ROUND(BB54*L29,1)</f>
        <v>0</v>
      </c>
      <c r="AY54" s="72" t="n">
        <f aca="false">ROUND(BC54*L30,1)</f>
        <v>0</v>
      </c>
      <c r="AZ54" s="72" t="n">
        <f aca="false">ROUND(SUM(AZ55:AZ58),1)</f>
        <v>0</v>
      </c>
      <c r="BA54" s="72" t="n">
        <f aca="false">ROUND(SUM(BA55:BA58),1)</f>
        <v>0</v>
      </c>
      <c r="BB54" s="72" t="n">
        <f aca="false">ROUND(SUM(BB55:BB58),1)</f>
        <v>0</v>
      </c>
      <c r="BC54" s="72" t="n">
        <f aca="false">ROUND(SUM(BC55:BC58),1)</f>
        <v>0</v>
      </c>
      <c r="BD54" s="74" t="n">
        <f aca="false">ROUND(SUM(BD55:BD58),1)</f>
        <v>0</v>
      </c>
      <c r="BS54" s="75" t="s">
        <v>69</v>
      </c>
      <c r="BT54" s="75" t="s">
        <v>70</v>
      </c>
      <c r="BU54" s="76" t="s">
        <v>71</v>
      </c>
      <c r="BV54" s="75" t="s">
        <v>72</v>
      </c>
      <c r="BW54" s="75" t="s">
        <v>5</v>
      </c>
      <c r="BX54" s="75" t="s">
        <v>73</v>
      </c>
      <c r="CL54" s="75"/>
    </row>
    <row r="55" s="88" customFormat="true" ht="16.5" hidden="false" customHeight="true" outlineLevel="0" collapsed="false">
      <c r="A55" s="77" t="s">
        <v>74</v>
      </c>
      <c r="B55" s="78"/>
      <c r="C55" s="79"/>
      <c r="D55" s="80" t="s">
        <v>75</v>
      </c>
      <c r="E55" s="80"/>
      <c r="F55" s="80"/>
      <c r="G55" s="80"/>
      <c r="H55" s="80"/>
      <c r="I55" s="81"/>
      <c r="J55" s="80" t="s">
        <v>76</v>
      </c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2" t="n">
        <f aca="false">'01 - 1.PP - BOURACÍ PRÁCE'!J30</f>
        <v>0</v>
      </c>
      <c r="AH55" s="82"/>
      <c r="AI55" s="82"/>
      <c r="AJ55" s="82"/>
      <c r="AK55" s="82"/>
      <c r="AL55" s="82"/>
      <c r="AM55" s="82"/>
      <c r="AN55" s="82" t="n">
        <f aca="false">SUM(AG55,AT55)</f>
        <v>0</v>
      </c>
      <c r="AO55" s="82"/>
      <c r="AP55" s="82"/>
      <c r="AQ55" s="83" t="s">
        <v>77</v>
      </c>
      <c r="AR55" s="78"/>
      <c r="AS55" s="84" t="n">
        <v>0</v>
      </c>
      <c r="AT55" s="85" t="n">
        <f aca="false">ROUND(SUM(AV55:AW55),1)</f>
        <v>0</v>
      </c>
      <c r="AU55" s="86" t="n">
        <f aca="false">'01 - 1.PP - BOURACÍ PRÁCE'!P84</f>
        <v>0</v>
      </c>
      <c r="AV55" s="85" t="n">
        <f aca="false">'01 - 1.PP - BOURACÍ PRÁCE'!J33</f>
        <v>0</v>
      </c>
      <c r="AW55" s="85" t="n">
        <f aca="false">'01 - 1.PP - BOURACÍ PRÁCE'!J34</f>
        <v>0</v>
      </c>
      <c r="AX55" s="85" t="n">
        <f aca="false">'01 - 1.PP - BOURACÍ PRÁCE'!J35</f>
        <v>0</v>
      </c>
      <c r="AY55" s="85" t="n">
        <f aca="false">'01 - 1.PP - BOURACÍ PRÁCE'!J36</f>
        <v>0</v>
      </c>
      <c r="AZ55" s="85" t="n">
        <f aca="false">'01 - 1.PP - BOURACÍ PRÁCE'!F33</f>
        <v>0</v>
      </c>
      <c r="BA55" s="85" t="n">
        <f aca="false">'01 - 1.PP - BOURACÍ PRÁCE'!F34</f>
        <v>0</v>
      </c>
      <c r="BB55" s="85" t="n">
        <f aca="false">'01 - 1.PP - BOURACÍ PRÁCE'!F35</f>
        <v>0</v>
      </c>
      <c r="BC55" s="85" t="n">
        <f aca="false">'01 - 1.PP - BOURACÍ PRÁCE'!F36</f>
        <v>0</v>
      </c>
      <c r="BD55" s="87" t="n">
        <f aca="false">'01 - 1.PP - BOURACÍ PRÁCE'!F37</f>
        <v>0</v>
      </c>
      <c r="BT55" s="89" t="s">
        <v>78</v>
      </c>
      <c r="BV55" s="89" t="s">
        <v>72</v>
      </c>
      <c r="BW55" s="89" t="s">
        <v>79</v>
      </c>
      <c r="BX55" s="89" t="s">
        <v>5</v>
      </c>
      <c r="CL55" s="89"/>
      <c r="CM55" s="89" t="s">
        <v>80</v>
      </c>
    </row>
    <row r="56" s="88" customFormat="true" ht="16.5" hidden="false" customHeight="true" outlineLevel="0" collapsed="false">
      <c r="A56" s="77" t="s">
        <v>74</v>
      </c>
      <c r="B56" s="78"/>
      <c r="C56" s="79"/>
      <c r="D56" s="80" t="s">
        <v>81</v>
      </c>
      <c r="E56" s="80"/>
      <c r="F56" s="80"/>
      <c r="G56" s="80"/>
      <c r="H56" s="80"/>
      <c r="I56" s="81"/>
      <c r="J56" s="80" t="s">
        <v>82</v>
      </c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2" t="n">
        <f aca="false">'02 - 1.PP - STAVEBNÍ ÚPRAVY'!J30</f>
        <v>0</v>
      </c>
      <c r="AH56" s="82"/>
      <c r="AI56" s="82"/>
      <c r="AJ56" s="82"/>
      <c r="AK56" s="82"/>
      <c r="AL56" s="82"/>
      <c r="AM56" s="82"/>
      <c r="AN56" s="82" t="n">
        <f aca="false">SUM(AG56,AT56)</f>
        <v>0</v>
      </c>
      <c r="AO56" s="82"/>
      <c r="AP56" s="82"/>
      <c r="AQ56" s="83" t="s">
        <v>77</v>
      </c>
      <c r="AR56" s="78"/>
      <c r="AS56" s="84" t="n">
        <v>0</v>
      </c>
      <c r="AT56" s="85" t="n">
        <f aca="false">ROUND(SUM(AV56:AW56),1)</f>
        <v>0</v>
      </c>
      <c r="AU56" s="86" t="n">
        <f aca="false">'02 - 1.PP - STAVEBNÍ ÚPRAVY'!P99</f>
        <v>0</v>
      </c>
      <c r="AV56" s="85" t="n">
        <f aca="false">'02 - 1.PP - STAVEBNÍ ÚPRAVY'!J33</f>
        <v>0</v>
      </c>
      <c r="AW56" s="85" t="n">
        <f aca="false">'02 - 1.PP - STAVEBNÍ ÚPRAVY'!J34</f>
        <v>0</v>
      </c>
      <c r="AX56" s="85" t="n">
        <f aca="false">'02 - 1.PP - STAVEBNÍ ÚPRAVY'!J35</f>
        <v>0</v>
      </c>
      <c r="AY56" s="85" t="n">
        <f aca="false">'02 - 1.PP - STAVEBNÍ ÚPRAVY'!J36</f>
        <v>0</v>
      </c>
      <c r="AZ56" s="85" t="n">
        <f aca="false">'02 - 1.PP - STAVEBNÍ ÚPRAVY'!F33</f>
        <v>0</v>
      </c>
      <c r="BA56" s="85" t="n">
        <f aca="false">'02 - 1.PP - STAVEBNÍ ÚPRAVY'!F34</f>
        <v>0</v>
      </c>
      <c r="BB56" s="85" t="n">
        <f aca="false">'02 - 1.PP - STAVEBNÍ ÚPRAVY'!F35</f>
        <v>0</v>
      </c>
      <c r="BC56" s="85" t="n">
        <f aca="false">'02 - 1.PP - STAVEBNÍ ÚPRAVY'!F36</f>
        <v>0</v>
      </c>
      <c r="BD56" s="87" t="n">
        <f aca="false">'02 - 1.PP - STAVEBNÍ ÚPRAVY'!F37</f>
        <v>0</v>
      </c>
      <c r="BT56" s="89" t="s">
        <v>78</v>
      </c>
      <c r="BV56" s="89" t="s">
        <v>72</v>
      </c>
      <c r="BW56" s="89" t="s">
        <v>83</v>
      </c>
      <c r="BX56" s="89" t="s">
        <v>5</v>
      </c>
      <c r="CL56" s="89"/>
      <c r="CM56" s="89" t="s">
        <v>80</v>
      </c>
    </row>
    <row r="57" s="88" customFormat="true" ht="24.75" hidden="false" customHeight="true" outlineLevel="0" collapsed="false">
      <c r="A57" s="77" t="s">
        <v>74</v>
      </c>
      <c r="B57" s="78"/>
      <c r="C57" s="79"/>
      <c r="D57" s="80" t="s">
        <v>84</v>
      </c>
      <c r="E57" s="80"/>
      <c r="F57" s="80"/>
      <c r="G57" s="80"/>
      <c r="H57" s="80"/>
      <c r="I57" s="81"/>
      <c r="J57" s="80" t="s">
        <v>85</v>
      </c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2" t="n">
        <f aca="false">'03 - 1.PP - ZDRAVOTNĚTECH...'!J30</f>
        <v>0</v>
      </c>
      <c r="AH57" s="82"/>
      <c r="AI57" s="82"/>
      <c r="AJ57" s="82"/>
      <c r="AK57" s="82"/>
      <c r="AL57" s="82"/>
      <c r="AM57" s="82"/>
      <c r="AN57" s="82" t="n">
        <f aca="false">SUM(AG57,AT57)</f>
        <v>0</v>
      </c>
      <c r="AO57" s="82"/>
      <c r="AP57" s="82"/>
      <c r="AQ57" s="83" t="s">
        <v>77</v>
      </c>
      <c r="AR57" s="78"/>
      <c r="AS57" s="84" t="n">
        <v>0</v>
      </c>
      <c r="AT57" s="85" t="n">
        <f aca="false">ROUND(SUM(AV57:AW57),1)</f>
        <v>0</v>
      </c>
      <c r="AU57" s="86" t="n">
        <f aca="false">'03 - 1.PP - ZDRAVOTNĚTECH...'!P87</f>
        <v>0</v>
      </c>
      <c r="AV57" s="85" t="n">
        <f aca="false">'03 - 1.PP - ZDRAVOTNĚTECH...'!J33</f>
        <v>0</v>
      </c>
      <c r="AW57" s="85" t="n">
        <f aca="false">'03 - 1.PP - ZDRAVOTNĚTECH...'!J34</f>
        <v>0</v>
      </c>
      <c r="AX57" s="85" t="n">
        <f aca="false">'03 - 1.PP - ZDRAVOTNĚTECH...'!J35</f>
        <v>0</v>
      </c>
      <c r="AY57" s="85" t="n">
        <f aca="false">'03 - 1.PP - ZDRAVOTNĚTECH...'!J36</f>
        <v>0</v>
      </c>
      <c r="AZ57" s="85" t="n">
        <f aca="false">'03 - 1.PP - ZDRAVOTNĚTECH...'!F33</f>
        <v>0</v>
      </c>
      <c r="BA57" s="85" t="n">
        <f aca="false">'03 - 1.PP - ZDRAVOTNĚTECH...'!F34</f>
        <v>0</v>
      </c>
      <c r="BB57" s="85" t="n">
        <f aca="false">'03 - 1.PP - ZDRAVOTNĚTECH...'!F35</f>
        <v>0</v>
      </c>
      <c r="BC57" s="85" t="n">
        <f aca="false">'03 - 1.PP - ZDRAVOTNĚTECH...'!F36</f>
        <v>0</v>
      </c>
      <c r="BD57" s="87" t="n">
        <f aca="false">'03 - 1.PP - ZDRAVOTNĚTECH...'!F37</f>
        <v>0</v>
      </c>
      <c r="BT57" s="89" t="s">
        <v>78</v>
      </c>
      <c r="BV57" s="89" t="s">
        <v>72</v>
      </c>
      <c r="BW57" s="89" t="s">
        <v>86</v>
      </c>
      <c r="BX57" s="89" t="s">
        <v>5</v>
      </c>
      <c r="CL57" s="89"/>
      <c r="CM57" s="89" t="s">
        <v>80</v>
      </c>
    </row>
    <row r="58" s="88" customFormat="true" ht="16.5" hidden="false" customHeight="true" outlineLevel="0" collapsed="false">
      <c r="A58" s="77" t="s">
        <v>74</v>
      </c>
      <c r="B58" s="78"/>
      <c r="C58" s="79"/>
      <c r="D58" s="80" t="s">
        <v>87</v>
      </c>
      <c r="E58" s="80"/>
      <c r="F58" s="80"/>
      <c r="G58" s="80"/>
      <c r="H58" s="80"/>
      <c r="I58" s="81"/>
      <c r="J58" s="80" t="s">
        <v>88</v>
      </c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2" t="n">
        <f aca="false">'06 - VEDLEJŠÍ ROZPOČTOVÉ ...'!J30</f>
        <v>0</v>
      </c>
      <c r="AH58" s="82"/>
      <c r="AI58" s="82"/>
      <c r="AJ58" s="82"/>
      <c r="AK58" s="82"/>
      <c r="AL58" s="82"/>
      <c r="AM58" s="82"/>
      <c r="AN58" s="82" t="n">
        <f aca="false">SUM(AG58,AT58)</f>
        <v>0</v>
      </c>
      <c r="AO58" s="82"/>
      <c r="AP58" s="82"/>
      <c r="AQ58" s="83" t="s">
        <v>89</v>
      </c>
      <c r="AR58" s="78"/>
      <c r="AS58" s="90" t="n">
        <v>0</v>
      </c>
      <c r="AT58" s="91" t="n">
        <f aca="false">ROUND(SUM(AV58:AW58),1)</f>
        <v>0</v>
      </c>
      <c r="AU58" s="92" t="n">
        <f aca="false">'06 - VEDLEJŠÍ ROZPOČTOVÉ ...'!P81</f>
        <v>0</v>
      </c>
      <c r="AV58" s="91" t="n">
        <f aca="false">'06 - VEDLEJŠÍ ROZPOČTOVÉ ...'!J33</f>
        <v>0</v>
      </c>
      <c r="AW58" s="91" t="n">
        <f aca="false">'06 - VEDLEJŠÍ ROZPOČTOVÉ ...'!J34</f>
        <v>0</v>
      </c>
      <c r="AX58" s="91" t="n">
        <f aca="false">'06 - VEDLEJŠÍ ROZPOČTOVÉ ...'!J35</f>
        <v>0</v>
      </c>
      <c r="AY58" s="91" t="n">
        <f aca="false">'06 - VEDLEJŠÍ ROZPOČTOVÉ ...'!J36</f>
        <v>0</v>
      </c>
      <c r="AZ58" s="91" t="n">
        <f aca="false">'06 - VEDLEJŠÍ ROZPOČTOVÉ ...'!F33</f>
        <v>0</v>
      </c>
      <c r="BA58" s="91" t="n">
        <f aca="false">'06 - VEDLEJŠÍ ROZPOČTOVÉ ...'!F34</f>
        <v>0</v>
      </c>
      <c r="BB58" s="91" t="n">
        <f aca="false">'06 - VEDLEJŠÍ ROZPOČTOVÉ ...'!F35</f>
        <v>0</v>
      </c>
      <c r="BC58" s="91" t="n">
        <f aca="false">'06 - VEDLEJŠÍ ROZPOČTOVÉ ...'!F36</f>
        <v>0</v>
      </c>
      <c r="BD58" s="93" t="n">
        <f aca="false">'06 - VEDLEJŠÍ ROZPOČTOVÉ ...'!F37</f>
        <v>0</v>
      </c>
      <c r="BT58" s="89" t="s">
        <v>78</v>
      </c>
      <c r="BV58" s="89" t="s">
        <v>72</v>
      </c>
      <c r="BW58" s="89" t="s">
        <v>90</v>
      </c>
      <c r="BX58" s="89" t="s">
        <v>5</v>
      </c>
      <c r="CL58" s="89"/>
      <c r="CM58" s="89" t="s">
        <v>80</v>
      </c>
    </row>
    <row r="59" s="22" customFormat="true" ht="30" hidden="false" customHeight="true" outlineLevel="0" collapsed="false">
      <c r="B59" s="23"/>
      <c r="AR59" s="23"/>
    </row>
    <row r="60" s="22" customFormat="true" ht="6.75" hidden="false" customHeight="true" outlineLevel="0" collapsed="false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23"/>
    </row>
  </sheetData>
  <sheetProtection sheet="true" objects="true" scenarios="true" formatColumns="false" formatRows="false"/>
  <mergeCells count="54"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G54:AM54"/>
    <mergeCell ref="AN54:AP54"/>
    <mergeCell ref="D55:H55"/>
    <mergeCell ref="J55:AF55"/>
    <mergeCell ref="AG55:AM55"/>
    <mergeCell ref="AN55:AP55"/>
    <mergeCell ref="D56:H56"/>
    <mergeCell ref="J56:AF56"/>
    <mergeCell ref="AG56:AM56"/>
    <mergeCell ref="AN56:AP56"/>
    <mergeCell ref="D57:H57"/>
    <mergeCell ref="J57:AF57"/>
    <mergeCell ref="AG57:AM57"/>
    <mergeCell ref="AN57:AP57"/>
    <mergeCell ref="D58:H58"/>
    <mergeCell ref="J58:AF58"/>
    <mergeCell ref="AG58:AM58"/>
    <mergeCell ref="AN58:AP58"/>
  </mergeCells>
  <hyperlinks>
    <hyperlink ref="A55" location="'01 - 1.PP - BOURACÍ PRÁCE'!C2" display="/"/>
    <hyperlink ref="A56" location="'02 - 1.PP - STAVEBNÍ ÚPRAVY'!C2" display="/"/>
    <hyperlink ref="A57" location="'03 - 1.PP - ZDRAVOTNĚTECH...'!C2" display="/"/>
    <hyperlink ref="A58" location="'06 - VEDLEJŠÍ ROZPOČTOVÉ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BM24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1" min="15" style="0" width="14.17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7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79</v>
      </c>
    </row>
    <row r="3" customFormat="false" ht="6.7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75" hidden="false" customHeight="true" outlineLevel="0" collapsed="false">
      <c r="B4" s="6"/>
      <c r="D4" s="7" t="s">
        <v>91</v>
      </c>
      <c r="L4" s="6"/>
      <c r="M4" s="94" t="s">
        <v>10</v>
      </c>
      <c r="AT4" s="3" t="s">
        <v>4</v>
      </c>
    </row>
    <row r="5" customFormat="false" ht="6.7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16.5" hidden="false" customHeight="true" outlineLevel="0" collapsed="false">
      <c r="B7" s="6"/>
      <c r="E7" s="95" t="str">
        <f aca="false">'Rekapitulace stavby'!K6</f>
        <v>KELÍMKOVÉ CENTRUM KULTURNÍHO STŘEDISKA MĚSTA ÚSTÍ n.L.</v>
      </c>
      <c r="F7" s="95"/>
      <c r="G7" s="95"/>
      <c r="H7" s="95"/>
      <c r="L7" s="6"/>
    </row>
    <row r="8" s="22" customFormat="true" ht="12" hidden="false" customHeight="true" outlineLevel="0" collapsed="false">
      <c r="B8" s="23"/>
      <c r="D8" s="15" t="s">
        <v>92</v>
      </c>
      <c r="L8" s="23"/>
    </row>
    <row r="9" s="22" customFormat="true" ht="16.5" hidden="false" customHeight="true" outlineLevel="0" collapsed="false">
      <c r="B9" s="23"/>
      <c r="E9" s="96" t="s">
        <v>93</v>
      </c>
      <c r="F9" s="96"/>
      <c r="G9" s="96"/>
      <c r="H9" s="96"/>
      <c r="L9" s="23"/>
    </row>
    <row r="10" s="22" customFormat="true" ht="15" hidden="false" customHeight="false" outlineLevel="0" collapsed="false">
      <c r="B10" s="23"/>
      <c r="L10" s="23"/>
    </row>
    <row r="11" s="22" customFormat="true" ht="12" hidden="false" customHeight="true" outlineLevel="0" collapsed="false">
      <c r="B11" s="23"/>
      <c r="D11" s="15" t="s">
        <v>17</v>
      </c>
      <c r="F11" s="16"/>
      <c r="I11" s="15" t="s">
        <v>18</v>
      </c>
      <c r="J11" s="16"/>
      <c r="L11" s="23"/>
    </row>
    <row r="12" s="22" customFormat="true" ht="12" hidden="false" customHeight="true" outlineLevel="0" collapsed="false">
      <c r="B12" s="23"/>
      <c r="D12" s="15" t="s">
        <v>19</v>
      </c>
      <c r="F12" s="16" t="s">
        <v>20</v>
      </c>
      <c r="I12" s="15" t="s">
        <v>21</v>
      </c>
      <c r="J12" s="97" t="str">
        <f aca="false">'Rekapitulace stavby'!AN8</f>
        <v>25. 3. 2024</v>
      </c>
      <c r="L12" s="23"/>
    </row>
    <row r="13" s="22" customFormat="true" ht="10.5" hidden="false" customHeight="true" outlineLevel="0" collapsed="false">
      <c r="B13" s="23"/>
      <c r="L13" s="23"/>
    </row>
    <row r="14" s="22" customFormat="true" ht="12" hidden="false" customHeight="true" outlineLevel="0" collapsed="false">
      <c r="B14" s="23"/>
      <c r="D14" s="15" t="s">
        <v>23</v>
      </c>
      <c r="I14" s="15" t="s">
        <v>24</v>
      </c>
      <c r="J14" s="16"/>
      <c r="L14" s="23"/>
    </row>
    <row r="15" s="22" customFormat="true" ht="18" hidden="false" customHeight="true" outlineLevel="0" collapsed="false">
      <c r="B15" s="23"/>
      <c r="E15" s="16" t="s">
        <v>25</v>
      </c>
      <c r="I15" s="15" t="s">
        <v>26</v>
      </c>
      <c r="J15" s="16"/>
      <c r="L15" s="23"/>
    </row>
    <row r="16" s="22" customFormat="true" ht="6.75" hidden="false" customHeight="true" outlineLevel="0" collapsed="false">
      <c r="B16" s="23"/>
      <c r="L16" s="23"/>
    </row>
    <row r="17" s="22" customFormat="true" ht="12" hidden="false" customHeight="true" outlineLevel="0" collapsed="false">
      <c r="B17" s="23"/>
      <c r="D17" s="15" t="s">
        <v>27</v>
      </c>
      <c r="I17" s="15" t="s">
        <v>24</v>
      </c>
      <c r="J17" s="17" t="str">
        <f aca="false">'Rekapitulace stavby'!AN13</f>
        <v>Vyplň údaj</v>
      </c>
      <c r="L17" s="23"/>
    </row>
    <row r="18" s="22" customFormat="true" ht="18" hidden="false" customHeight="true" outlineLevel="0" collapsed="false">
      <c r="B18" s="23"/>
      <c r="E18" s="98" t="str">
        <f aca="false">'Rekapitulace stavby'!E14</f>
        <v>Vyplň údaj</v>
      </c>
      <c r="F18" s="98"/>
      <c r="G18" s="98"/>
      <c r="H18" s="98"/>
      <c r="I18" s="15" t="s">
        <v>26</v>
      </c>
      <c r="J18" s="17" t="str">
        <f aca="false">'Rekapitulace stavby'!AN14</f>
        <v>Vyplň údaj</v>
      </c>
      <c r="L18" s="23"/>
    </row>
    <row r="19" s="22" customFormat="true" ht="6.75" hidden="false" customHeight="true" outlineLevel="0" collapsed="false">
      <c r="B19" s="23"/>
      <c r="L19" s="23"/>
    </row>
    <row r="20" s="22" customFormat="true" ht="12" hidden="false" customHeight="true" outlineLevel="0" collapsed="false">
      <c r="B20" s="23"/>
      <c r="D20" s="15" t="s">
        <v>29</v>
      </c>
      <c r="I20" s="15" t="s">
        <v>24</v>
      </c>
      <c r="J20" s="16"/>
      <c r="L20" s="23"/>
    </row>
    <row r="21" s="22" customFormat="true" ht="18" hidden="false" customHeight="true" outlineLevel="0" collapsed="false">
      <c r="B21" s="23"/>
      <c r="E21" s="16" t="s">
        <v>30</v>
      </c>
      <c r="I21" s="15" t="s">
        <v>26</v>
      </c>
      <c r="J21" s="16"/>
      <c r="L21" s="23"/>
    </row>
    <row r="22" s="22" customFormat="true" ht="6.75" hidden="false" customHeight="true" outlineLevel="0" collapsed="false">
      <c r="B22" s="23"/>
      <c r="L22" s="23"/>
    </row>
    <row r="23" s="22" customFormat="true" ht="12" hidden="false" customHeight="true" outlineLevel="0" collapsed="false">
      <c r="B23" s="23"/>
      <c r="D23" s="15" t="s">
        <v>32</v>
      </c>
      <c r="I23" s="15" t="s">
        <v>24</v>
      </c>
      <c r="J23" s="16"/>
      <c r="L23" s="23"/>
    </row>
    <row r="24" s="22" customFormat="true" ht="18" hidden="false" customHeight="true" outlineLevel="0" collapsed="false">
      <c r="B24" s="23"/>
      <c r="E24" s="16" t="s">
        <v>33</v>
      </c>
      <c r="I24" s="15" t="s">
        <v>26</v>
      </c>
      <c r="J24" s="16"/>
      <c r="L24" s="23"/>
    </row>
    <row r="25" s="22" customFormat="true" ht="6.75" hidden="false" customHeight="true" outlineLevel="0" collapsed="false">
      <c r="B25" s="23"/>
      <c r="L25" s="23"/>
    </row>
    <row r="26" s="22" customFormat="true" ht="12" hidden="false" customHeight="true" outlineLevel="0" collapsed="false">
      <c r="B26" s="23"/>
      <c r="D26" s="15" t="s">
        <v>34</v>
      </c>
      <c r="L26" s="23"/>
    </row>
    <row r="27" s="22" customFormat="true" ht="47.25" hidden="false" customHeight="true" outlineLevel="0" collapsed="false">
      <c r="B27" s="23"/>
      <c r="E27" s="20" t="s">
        <v>35</v>
      </c>
      <c r="F27" s="20"/>
      <c r="G27" s="20"/>
      <c r="H27" s="20"/>
      <c r="L27" s="23"/>
    </row>
    <row r="28" s="22" customFormat="true" ht="6.75" hidden="false" customHeight="true" outlineLevel="0" collapsed="false">
      <c r="B28" s="23"/>
      <c r="L28" s="23"/>
    </row>
    <row r="29" s="22" customFormat="true" ht="6.75" hidden="false" customHeight="true" outlineLevel="0" collapsed="false">
      <c r="B29" s="23"/>
      <c r="D29" s="52"/>
      <c r="E29" s="52"/>
      <c r="F29" s="52"/>
      <c r="G29" s="52"/>
      <c r="H29" s="52"/>
      <c r="I29" s="52"/>
      <c r="J29" s="52"/>
      <c r="K29" s="52"/>
      <c r="L29" s="23"/>
    </row>
    <row r="30" s="22" customFormat="true" ht="24.75" hidden="false" customHeight="true" outlineLevel="0" collapsed="false">
      <c r="B30" s="23"/>
      <c r="D30" s="99" t="s">
        <v>36</v>
      </c>
      <c r="J30" s="100" t="n">
        <f aca="false">ROUND(J84, 1)</f>
        <v>0</v>
      </c>
      <c r="L30" s="23"/>
    </row>
    <row r="31" s="22" customFormat="true" ht="6.75" hidden="false" customHeight="true" outlineLevel="0" collapsed="false">
      <c r="B31" s="23"/>
      <c r="D31" s="52"/>
      <c r="E31" s="52"/>
      <c r="F31" s="52"/>
      <c r="G31" s="52"/>
      <c r="H31" s="52"/>
      <c r="I31" s="52"/>
      <c r="J31" s="52"/>
      <c r="K31" s="52"/>
      <c r="L31" s="23"/>
    </row>
    <row r="32" s="22" customFormat="true" ht="14.25" hidden="false" customHeight="true" outlineLevel="0" collapsed="false">
      <c r="B32" s="23"/>
      <c r="F32" s="101" t="s">
        <v>38</v>
      </c>
      <c r="I32" s="101" t="s">
        <v>37</v>
      </c>
      <c r="J32" s="101" t="s">
        <v>39</v>
      </c>
      <c r="L32" s="23"/>
    </row>
    <row r="33" s="22" customFormat="true" ht="14.25" hidden="false" customHeight="true" outlineLevel="0" collapsed="false">
      <c r="B33" s="23"/>
      <c r="D33" s="102" t="s">
        <v>40</v>
      </c>
      <c r="E33" s="15" t="s">
        <v>41</v>
      </c>
      <c r="F33" s="103" t="n">
        <f aca="false">ROUND((SUM(BE84:BE242)),  1)</f>
        <v>0</v>
      </c>
      <c r="I33" s="104" t="n">
        <v>0.21</v>
      </c>
      <c r="J33" s="103" t="n">
        <f aca="false">ROUND(((SUM(BE84:BE242))*I33),  1)</f>
        <v>0</v>
      </c>
      <c r="L33" s="23"/>
    </row>
    <row r="34" s="22" customFormat="true" ht="14.25" hidden="false" customHeight="true" outlineLevel="0" collapsed="false">
      <c r="B34" s="23"/>
      <c r="E34" s="15" t="s">
        <v>42</v>
      </c>
      <c r="F34" s="103" t="n">
        <f aca="false">ROUND((SUM(BF84:BF242)),  1)</f>
        <v>0</v>
      </c>
      <c r="I34" s="104" t="n">
        <v>0.12</v>
      </c>
      <c r="J34" s="103" t="n">
        <f aca="false">ROUND(((SUM(BF84:BF242))*I34),  1)</f>
        <v>0</v>
      </c>
      <c r="L34" s="23"/>
    </row>
    <row r="35" s="22" customFormat="true" ht="14.25" hidden="true" customHeight="true" outlineLevel="0" collapsed="false">
      <c r="B35" s="23"/>
      <c r="E35" s="15" t="s">
        <v>43</v>
      </c>
      <c r="F35" s="103" t="n">
        <f aca="false">ROUND((SUM(BG84:BG242)),  1)</f>
        <v>0</v>
      </c>
      <c r="I35" s="104" t="n">
        <v>0.21</v>
      </c>
      <c r="J35" s="103" t="n">
        <f aca="false">0</f>
        <v>0</v>
      </c>
      <c r="L35" s="23"/>
    </row>
    <row r="36" s="22" customFormat="true" ht="14.25" hidden="true" customHeight="true" outlineLevel="0" collapsed="false">
      <c r="B36" s="23"/>
      <c r="E36" s="15" t="s">
        <v>44</v>
      </c>
      <c r="F36" s="103" t="n">
        <f aca="false">ROUND((SUM(BH84:BH242)),  1)</f>
        <v>0</v>
      </c>
      <c r="I36" s="104" t="n">
        <v>0.12</v>
      </c>
      <c r="J36" s="103" t="n">
        <f aca="false">0</f>
        <v>0</v>
      </c>
      <c r="L36" s="23"/>
    </row>
    <row r="37" s="22" customFormat="true" ht="14.25" hidden="true" customHeight="true" outlineLevel="0" collapsed="false">
      <c r="B37" s="23"/>
      <c r="E37" s="15" t="s">
        <v>45</v>
      </c>
      <c r="F37" s="103" t="n">
        <f aca="false">ROUND((SUM(BI84:BI242)),  1)</f>
        <v>0</v>
      </c>
      <c r="I37" s="104" t="n">
        <v>0</v>
      </c>
      <c r="J37" s="103" t="n">
        <f aca="false">0</f>
        <v>0</v>
      </c>
      <c r="L37" s="23"/>
    </row>
    <row r="38" s="22" customFormat="true" ht="6.75" hidden="false" customHeight="true" outlineLevel="0" collapsed="false">
      <c r="B38" s="23"/>
      <c r="L38" s="23"/>
    </row>
    <row r="39" s="22" customFormat="true" ht="24.75" hidden="false" customHeight="true" outlineLevel="0" collapsed="false">
      <c r="B39" s="23"/>
      <c r="C39" s="105"/>
      <c r="D39" s="106" t="s">
        <v>46</v>
      </c>
      <c r="E39" s="56"/>
      <c r="F39" s="56"/>
      <c r="G39" s="107" t="s">
        <v>47</v>
      </c>
      <c r="H39" s="108" t="s">
        <v>48</v>
      </c>
      <c r="I39" s="56"/>
      <c r="J39" s="109" t="n">
        <f aca="false">SUM(J30:J37)</f>
        <v>0</v>
      </c>
      <c r="K39" s="110"/>
      <c r="L39" s="23"/>
    </row>
    <row r="40" s="22" customFormat="true" ht="14.25" hidden="false" customHeight="true" outlineLevel="0" collapsed="false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3"/>
    </row>
    <row r="44" s="22" customFormat="true" ht="6.75" hidden="false" customHeight="true" outlineLevel="0" collapsed="false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3"/>
    </row>
    <row r="45" s="22" customFormat="true" ht="24.75" hidden="false" customHeight="true" outlineLevel="0" collapsed="false">
      <c r="B45" s="23"/>
      <c r="C45" s="7" t="s">
        <v>94</v>
      </c>
      <c r="L45" s="23"/>
    </row>
    <row r="46" s="22" customFormat="true" ht="6.75" hidden="false" customHeight="true" outlineLevel="0" collapsed="false">
      <c r="B46" s="23"/>
      <c r="L46" s="23"/>
    </row>
    <row r="47" s="22" customFormat="true" ht="12" hidden="false" customHeight="true" outlineLevel="0" collapsed="false">
      <c r="B47" s="23"/>
      <c r="C47" s="15" t="s">
        <v>15</v>
      </c>
      <c r="L47" s="23"/>
    </row>
    <row r="48" s="22" customFormat="true" ht="16.5" hidden="false" customHeight="true" outlineLevel="0" collapsed="false">
      <c r="B48" s="23"/>
      <c r="E48" s="95" t="str">
        <f aca="false">E7</f>
        <v>KELÍMKOVÉ CENTRUM KULTURNÍHO STŘEDISKA MĚSTA ÚSTÍ n.L.</v>
      </c>
      <c r="F48" s="95"/>
      <c r="G48" s="95"/>
      <c r="H48" s="95"/>
      <c r="L48" s="23"/>
    </row>
    <row r="49" s="22" customFormat="true" ht="12" hidden="false" customHeight="true" outlineLevel="0" collapsed="false">
      <c r="B49" s="23"/>
      <c r="C49" s="15" t="s">
        <v>92</v>
      </c>
      <c r="L49" s="23"/>
    </row>
    <row r="50" s="22" customFormat="true" ht="16.5" hidden="false" customHeight="true" outlineLevel="0" collapsed="false">
      <c r="B50" s="23"/>
      <c r="E50" s="96" t="str">
        <f aca="false">E9</f>
        <v>01 - 1.PP - BOURACÍ PRÁCE</v>
      </c>
      <c r="F50" s="96"/>
      <c r="G50" s="96"/>
      <c r="H50" s="96"/>
      <c r="L50" s="23"/>
    </row>
    <row r="51" s="22" customFormat="true" ht="6.75" hidden="false" customHeight="true" outlineLevel="0" collapsed="false">
      <c r="B51" s="23"/>
      <c r="L51" s="23"/>
    </row>
    <row r="52" s="22" customFormat="true" ht="12" hidden="false" customHeight="true" outlineLevel="0" collapsed="false">
      <c r="B52" s="23"/>
      <c r="C52" s="15" t="s">
        <v>19</v>
      </c>
      <c r="F52" s="16" t="str">
        <f aca="false">F12</f>
        <v>ÚSTÍ n.L. Velká Hradební 619/33</v>
      </c>
      <c r="I52" s="15" t="s">
        <v>21</v>
      </c>
      <c r="J52" s="97" t="str">
        <f aca="false">IF(J12="","",J12)</f>
        <v>25. 3. 2024</v>
      </c>
      <c r="L52" s="23"/>
    </row>
    <row r="53" s="22" customFormat="true" ht="6.75" hidden="false" customHeight="true" outlineLevel="0" collapsed="false">
      <c r="B53" s="23"/>
      <c r="L53" s="23"/>
    </row>
    <row r="54" s="22" customFormat="true" ht="25.5" hidden="false" customHeight="true" outlineLevel="0" collapsed="false">
      <c r="B54" s="23"/>
      <c r="C54" s="15" t="s">
        <v>23</v>
      </c>
      <c r="F54" s="16" t="str">
        <f aca="false">E15</f>
        <v>Kulturní středisko města Ústí n.L., p.o.</v>
      </c>
      <c r="I54" s="15" t="s">
        <v>29</v>
      </c>
      <c r="J54" s="111" t="str">
        <f aca="false">E21</f>
        <v>Ing. arch. Jakub Stránský Ústí n.L.</v>
      </c>
      <c r="L54" s="23"/>
    </row>
    <row r="55" s="22" customFormat="true" ht="15" hidden="false" customHeight="true" outlineLevel="0" collapsed="false">
      <c r="B55" s="23"/>
      <c r="C55" s="15" t="s">
        <v>27</v>
      </c>
      <c r="F55" s="16" t="str">
        <f aca="false">IF(E18="","",E18)</f>
        <v>Vyplň údaj</v>
      </c>
      <c r="I55" s="15" t="s">
        <v>32</v>
      </c>
      <c r="J55" s="111" t="str">
        <f aca="false">E24</f>
        <v>Nina Blavková Děčín</v>
      </c>
      <c r="L55" s="23"/>
    </row>
    <row r="56" s="22" customFormat="true" ht="9.75" hidden="false" customHeight="true" outlineLevel="0" collapsed="false">
      <c r="B56" s="23"/>
      <c r="L56" s="23"/>
    </row>
    <row r="57" s="22" customFormat="true" ht="29.25" hidden="false" customHeight="true" outlineLevel="0" collapsed="false">
      <c r="B57" s="23"/>
      <c r="C57" s="112" t="s">
        <v>95</v>
      </c>
      <c r="D57" s="105"/>
      <c r="E57" s="105"/>
      <c r="F57" s="105"/>
      <c r="G57" s="105"/>
      <c r="H57" s="105"/>
      <c r="I57" s="105"/>
      <c r="J57" s="113" t="s">
        <v>96</v>
      </c>
      <c r="K57" s="105"/>
      <c r="L57" s="23"/>
    </row>
    <row r="58" s="22" customFormat="true" ht="9.75" hidden="false" customHeight="true" outlineLevel="0" collapsed="false">
      <c r="B58" s="23"/>
      <c r="L58" s="23"/>
    </row>
    <row r="59" s="22" customFormat="true" ht="22.5" hidden="false" customHeight="true" outlineLevel="0" collapsed="false">
      <c r="B59" s="23"/>
      <c r="C59" s="114" t="s">
        <v>68</v>
      </c>
      <c r="J59" s="100" t="n">
        <f aca="false">J84</f>
        <v>0</v>
      </c>
      <c r="L59" s="23"/>
      <c r="AU59" s="3" t="s">
        <v>97</v>
      </c>
    </row>
    <row r="60" s="115" customFormat="true" ht="24.75" hidden="false" customHeight="true" outlineLevel="0" collapsed="false">
      <c r="B60" s="116"/>
      <c r="D60" s="117" t="s">
        <v>98</v>
      </c>
      <c r="E60" s="118"/>
      <c r="F60" s="118"/>
      <c r="G60" s="118"/>
      <c r="H60" s="118"/>
      <c r="I60" s="118"/>
      <c r="J60" s="119" t="n">
        <f aca="false">J85</f>
        <v>0</v>
      </c>
      <c r="L60" s="116"/>
    </row>
    <row r="61" s="120" customFormat="true" ht="19.5" hidden="false" customHeight="true" outlineLevel="0" collapsed="false">
      <c r="B61" s="121"/>
      <c r="D61" s="122" t="s">
        <v>99</v>
      </c>
      <c r="E61" s="123"/>
      <c r="F61" s="123"/>
      <c r="G61" s="123"/>
      <c r="H61" s="123"/>
      <c r="I61" s="123"/>
      <c r="J61" s="124" t="n">
        <f aca="false">J86</f>
        <v>0</v>
      </c>
      <c r="L61" s="121"/>
    </row>
    <row r="62" s="120" customFormat="true" ht="14.25" hidden="false" customHeight="true" outlineLevel="0" collapsed="false">
      <c r="B62" s="121"/>
      <c r="D62" s="122" t="s">
        <v>100</v>
      </c>
      <c r="E62" s="123"/>
      <c r="F62" s="123"/>
      <c r="G62" s="123"/>
      <c r="H62" s="123"/>
      <c r="I62" s="123"/>
      <c r="J62" s="124" t="n">
        <f aca="false">J87</f>
        <v>0</v>
      </c>
      <c r="L62" s="121"/>
    </row>
    <row r="63" s="120" customFormat="true" ht="14.25" hidden="false" customHeight="true" outlineLevel="0" collapsed="false">
      <c r="B63" s="121"/>
      <c r="D63" s="122" t="s">
        <v>101</v>
      </c>
      <c r="E63" s="123"/>
      <c r="F63" s="123"/>
      <c r="G63" s="123"/>
      <c r="H63" s="123"/>
      <c r="I63" s="123"/>
      <c r="J63" s="124" t="n">
        <f aca="false">J95</f>
        <v>0</v>
      </c>
      <c r="L63" s="121"/>
    </row>
    <row r="64" s="120" customFormat="true" ht="19.5" hidden="false" customHeight="true" outlineLevel="0" collapsed="false">
      <c r="B64" s="121"/>
      <c r="D64" s="122" t="s">
        <v>102</v>
      </c>
      <c r="E64" s="123"/>
      <c r="F64" s="123"/>
      <c r="G64" s="123"/>
      <c r="H64" s="123"/>
      <c r="I64" s="123"/>
      <c r="J64" s="124" t="n">
        <f aca="false">J225</f>
        <v>0</v>
      </c>
      <c r="L64" s="121"/>
    </row>
    <row r="65" s="22" customFormat="true" ht="21.75" hidden="false" customHeight="true" outlineLevel="0" collapsed="false">
      <c r="B65" s="23"/>
      <c r="L65" s="23"/>
    </row>
    <row r="66" s="22" customFormat="true" ht="6.75" hidden="false" customHeight="true" outlineLevel="0" collapsed="false"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23"/>
    </row>
    <row r="70" s="22" customFormat="true" ht="6.75" hidden="false" customHeight="true" outlineLevel="0" collapsed="false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23"/>
    </row>
    <row r="71" s="22" customFormat="true" ht="24.75" hidden="false" customHeight="true" outlineLevel="0" collapsed="false">
      <c r="B71" s="23"/>
      <c r="C71" s="7" t="s">
        <v>103</v>
      </c>
      <c r="L71" s="23"/>
    </row>
    <row r="72" s="22" customFormat="true" ht="6.75" hidden="false" customHeight="true" outlineLevel="0" collapsed="false">
      <c r="B72" s="23"/>
      <c r="L72" s="23"/>
    </row>
    <row r="73" s="22" customFormat="true" ht="12" hidden="false" customHeight="true" outlineLevel="0" collapsed="false">
      <c r="B73" s="23"/>
      <c r="C73" s="15" t="s">
        <v>15</v>
      </c>
      <c r="L73" s="23"/>
    </row>
    <row r="74" s="22" customFormat="true" ht="16.5" hidden="false" customHeight="true" outlineLevel="0" collapsed="false">
      <c r="B74" s="23"/>
      <c r="E74" s="95" t="str">
        <f aca="false">E7</f>
        <v>KELÍMKOVÉ CENTRUM KULTURNÍHO STŘEDISKA MĚSTA ÚSTÍ n.L.</v>
      </c>
      <c r="F74" s="95"/>
      <c r="G74" s="95"/>
      <c r="H74" s="95"/>
      <c r="L74" s="23"/>
    </row>
    <row r="75" s="22" customFormat="true" ht="12" hidden="false" customHeight="true" outlineLevel="0" collapsed="false">
      <c r="B75" s="23"/>
      <c r="C75" s="15" t="s">
        <v>92</v>
      </c>
      <c r="L75" s="23"/>
    </row>
    <row r="76" s="22" customFormat="true" ht="16.5" hidden="false" customHeight="true" outlineLevel="0" collapsed="false">
      <c r="B76" s="23"/>
      <c r="E76" s="96" t="str">
        <f aca="false">E9</f>
        <v>01 - 1.PP - BOURACÍ PRÁCE</v>
      </c>
      <c r="F76" s="96"/>
      <c r="G76" s="96"/>
      <c r="H76" s="96"/>
      <c r="L76" s="23"/>
    </row>
    <row r="77" s="22" customFormat="true" ht="6.75" hidden="false" customHeight="true" outlineLevel="0" collapsed="false">
      <c r="B77" s="23"/>
      <c r="L77" s="23"/>
    </row>
    <row r="78" s="22" customFormat="true" ht="12" hidden="false" customHeight="true" outlineLevel="0" collapsed="false">
      <c r="B78" s="23"/>
      <c r="C78" s="15" t="s">
        <v>19</v>
      </c>
      <c r="F78" s="16" t="str">
        <f aca="false">F12</f>
        <v>ÚSTÍ n.L. Velká Hradební 619/33</v>
      </c>
      <c r="I78" s="15" t="s">
        <v>21</v>
      </c>
      <c r="J78" s="97" t="str">
        <f aca="false">IF(J12="","",J12)</f>
        <v>25. 3. 2024</v>
      </c>
      <c r="L78" s="23"/>
    </row>
    <row r="79" s="22" customFormat="true" ht="6.75" hidden="false" customHeight="true" outlineLevel="0" collapsed="false">
      <c r="B79" s="23"/>
      <c r="L79" s="23"/>
    </row>
    <row r="80" s="22" customFormat="true" ht="25.5" hidden="false" customHeight="true" outlineLevel="0" collapsed="false">
      <c r="B80" s="23"/>
      <c r="C80" s="15" t="s">
        <v>23</v>
      </c>
      <c r="F80" s="16" t="str">
        <f aca="false">E15</f>
        <v>Kulturní středisko města Ústí n.L., p.o.</v>
      </c>
      <c r="I80" s="15" t="s">
        <v>29</v>
      </c>
      <c r="J80" s="111" t="str">
        <f aca="false">E21</f>
        <v>Ing. arch. Jakub Stránský Ústí n.L.</v>
      </c>
      <c r="L80" s="23"/>
    </row>
    <row r="81" s="22" customFormat="true" ht="15" hidden="false" customHeight="true" outlineLevel="0" collapsed="false">
      <c r="B81" s="23"/>
      <c r="C81" s="15" t="s">
        <v>27</v>
      </c>
      <c r="F81" s="16" t="str">
        <f aca="false">IF(E18="","",E18)</f>
        <v>Vyplň údaj</v>
      </c>
      <c r="I81" s="15" t="s">
        <v>32</v>
      </c>
      <c r="J81" s="111" t="str">
        <f aca="false">E24</f>
        <v>Nina Blavková Děčín</v>
      </c>
      <c r="L81" s="23"/>
    </row>
    <row r="82" s="22" customFormat="true" ht="9.75" hidden="false" customHeight="true" outlineLevel="0" collapsed="false">
      <c r="B82" s="23"/>
      <c r="L82" s="23"/>
    </row>
    <row r="83" s="125" customFormat="true" ht="29.25" hidden="false" customHeight="true" outlineLevel="0" collapsed="false">
      <c r="B83" s="126"/>
      <c r="C83" s="127" t="s">
        <v>104</v>
      </c>
      <c r="D83" s="128" t="s">
        <v>55</v>
      </c>
      <c r="E83" s="128" t="s">
        <v>51</v>
      </c>
      <c r="F83" s="128" t="s">
        <v>52</v>
      </c>
      <c r="G83" s="128" t="s">
        <v>105</v>
      </c>
      <c r="H83" s="128" t="s">
        <v>106</v>
      </c>
      <c r="I83" s="128" t="s">
        <v>107</v>
      </c>
      <c r="J83" s="128" t="s">
        <v>96</v>
      </c>
      <c r="K83" s="129" t="s">
        <v>108</v>
      </c>
      <c r="L83" s="126"/>
      <c r="M83" s="60"/>
      <c r="N83" s="61" t="s">
        <v>40</v>
      </c>
      <c r="O83" s="61" t="s">
        <v>109</v>
      </c>
      <c r="P83" s="61" t="s">
        <v>110</v>
      </c>
      <c r="Q83" s="61" t="s">
        <v>111</v>
      </c>
      <c r="R83" s="61" t="s">
        <v>112</v>
      </c>
      <c r="S83" s="61" t="s">
        <v>113</v>
      </c>
      <c r="T83" s="61" t="s">
        <v>114</v>
      </c>
      <c r="U83" s="62" t="s">
        <v>115</v>
      </c>
    </row>
    <row r="84" s="22" customFormat="true" ht="22.5" hidden="false" customHeight="true" outlineLevel="0" collapsed="false">
      <c r="B84" s="23"/>
      <c r="C84" s="66" t="s">
        <v>116</v>
      </c>
      <c r="J84" s="130" t="n">
        <f aca="false">BK84</f>
        <v>0</v>
      </c>
      <c r="L84" s="23"/>
      <c r="M84" s="63"/>
      <c r="N84" s="52"/>
      <c r="O84" s="52"/>
      <c r="P84" s="131" t="n">
        <f aca="false">P85</f>
        <v>0</v>
      </c>
      <c r="Q84" s="52"/>
      <c r="R84" s="131" t="n">
        <f aca="false">R85</f>
        <v>0</v>
      </c>
      <c r="S84" s="52"/>
      <c r="T84" s="131" t="n">
        <f aca="false">T85</f>
        <v>31.14102592</v>
      </c>
      <c r="U84" s="53"/>
      <c r="AT84" s="3" t="s">
        <v>69</v>
      </c>
      <c r="AU84" s="3" t="s">
        <v>97</v>
      </c>
      <c r="BK84" s="132" t="n">
        <f aca="false">BK85</f>
        <v>0</v>
      </c>
    </row>
    <row r="85" s="133" customFormat="true" ht="25.5" hidden="false" customHeight="true" outlineLevel="0" collapsed="false">
      <c r="B85" s="134"/>
      <c r="D85" s="135" t="s">
        <v>69</v>
      </c>
      <c r="E85" s="136" t="s">
        <v>117</v>
      </c>
      <c r="F85" s="136" t="s">
        <v>118</v>
      </c>
      <c r="I85" s="137"/>
      <c r="J85" s="138" t="n">
        <f aca="false">BK85</f>
        <v>0</v>
      </c>
      <c r="L85" s="134"/>
      <c r="M85" s="139"/>
      <c r="P85" s="140" t="n">
        <f aca="false">P86+P225</f>
        <v>0</v>
      </c>
      <c r="R85" s="140" t="n">
        <f aca="false">R86+R225</f>
        <v>0</v>
      </c>
      <c r="T85" s="140" t="n">
        <f aca="false">T86+T225</f>
        <v>31.14102592</v>
      </c>
      <c r="U85" s="141"/>
      <c r="AR85" s="135" t="s">
        <v>78</v>
      </c>
      <c r="AT85" s="142" t="s">
        <v>69</v>
      </c>
      <c r="AU85" s="142" t="s">
        <v>70</v>
      </c>
      <c r="AY85" s="135" t="s">
        <v>119</v>
      </c>
      <c r="BK85" s="143" t="n">
        <f aca="false">BK86+BK225</f>
        <v>0</v>
      </c>
    </row>
    <row r="86" s="133" customFormat="true" ht="22.5" hidden="false" customHeight="true" outlineLevel="0" collapsed="false">
      <c r="B86" s="134"/>
      <c r="D86" s="135" t="s">
        <v>69</v>
      </c>
      <c r="E86" s="144" t="s">
        <v>120</v>
      </c>
      <c r="F86" s="144" t="s">
        <v>121</v>
      </c>
      <c r="I86" s="137"/>
      <c r="J86" s="145" t="n">
        <f aca="false">BK86</f>
        <v>0</v>
      </c>
      <c r="L86" s="134"/>
      <c r="M86" s="139"/>
      <c r="P86" s="140" t="n">
        <f aca="false">P87+P95</f>
        <v>0</v>
      </c>
      <c r="R86" s="140" t="n">
        <f aca="false">R87+R95</f>
        <v>0</v>
      </c>
      <c r="T86" s="140" t="n">
        <f aca="false">T87+T95</f>
        <v>31.14102592</v>
      </c>
      <c r="U86" s="141"/>
      <c r="AR86" s="135" t="s">
        <v>78</v>
      </c>
      <c r="AT86" s="142" t="s">
        <v>69</v>
      </c>
      <c r="AU86" s="142" t="s">
        <v>78</v>
      </c>
      <c r="AY86" s="135" t="s">
        <v>119</v>
      </c>
      <c r="BK86" s="143" t="n">
        <f aca="false">BK87+BK95</f>
        <v>0</v>
      </c>
    </row>
    <row r="87" s="133" customFormat="true" ht="20.25" hidden="false" customHeight="true" outlineLevel="0" collapsed="false">
      <c r="B87" s="134"/>
      <c r="D87" s="135" t="s">
        <v>69</v>
      </c>
      <c r="E87" s="144" t="s">
        <v>122</v>
      </c>
      <c r="F87" s="144" t="s">
        <v>123</v>
      </c>
      <c r="I87" s="137"/>
      <c r="J87" s="145" t="n">
        <f aca="false">BK87</f>
        <v>0</v>
      </c>
      <c r="L87" s="134"/>
      <c r="M87" s="139"/>
      <c r="P87" s="140" t="n">
        <f aca="false">SUM(P88:P94)</f>
        <v>0</v>
      </c>
      <c r="R87" s="140" t="n">
        <f aca="false">SUM(R88:R94)</f>
        <v>0</v>
      </c>
      <c r="T87" s="140" t="n">
        <f aca="false">SUM(T88:T94)</f>
        <v>0</v>
      </c>
      <c r="U87" s="141"/>
      <c r="AR87" s="135" t="s">
        <v>78</v>
      </c>
      <c r="AT87" s="142" t="s">
        <v>69</v>
      </c>
      <c r="AU87" s="142" t="s">
        <v>80</v>
      </c>
      <c r="AY87" s="135" t="s">
        <v>119</v>
      </c>
      <c r="BK87" s="143" t="n">
        <f aca="false">SUM(BK88:BK94)</f>
        <v>0</v>
      </c>
    </row>
    <row r="88" s="22" customFormat="true" ht="16.5" hidden="false" customHeight="true" outlineLevel="0" collapsed="false">
      <c r="B88" s="23"/>
      <c r="C88" s="146" t="s">
        <v>78</v>
      </c>
      <c r="D88" s="146" t="s">
        <v>124</v>
      </c>
      <c r="E88" s="147" t="s">
        <v>125</v>
      </c>
      <c r="F88" s="148" t="s">
        <v>126</v>
      </c>
      <c r="G88" s="149" t="s">
        <v>127</v>
      </c>
      <c r="H88" s="150" t="n">
        <v>2</v>
      </c>
      <c r="I88" s="151"/>
      <c r="J88" s="152" t="n">
        <f aca="false">ROUND(I88*H88,1)</f>
        <v>0</v>
      </c>
      <c r="K88" s="148" t="s">
        <v>128</v>
      </c>
      <c r="L88" s="23"/>
      <c r="M88" s="153"/>
      <c r="N88" s="154" t="s">
        <v>41</v>
      </c>
      <c r="P88" s="155" t="n">
        <f aca="false">O88*H88</f>
        <v>0</v>
      </c>
      <c r="Q88" s="155" t="n">
        <v>0</v>
      </c>
      <c r="R88" s="155" t="n">
        <f aca="false">Q88*H88</f>
        <v>0</v>
      </c>
      <c r="S88" s="155" t="n">
        <v>0</v>
      </c>
      <c r="T88" s="155" t="n">
        <f aca="false">S88*H88</f>
        <v>0</v>
      </c>
      <c r="U88" s="156"/>
      <c r="AR88" s="157" t="s">
        <v>129</v>
      </c>
      <c r="AT88" s="157" t="s">
        <v>124</v>
      </c>
      <c r="AU88" s="157" t="s">
        <v>130</v>
      </c>
      <c r="AY88" s="3" t="s">
        <v>119</v>
      </c>
      <c r="BE88" s="158" t="n">
        <f aca="false">IF(N88="základní",J88,0)</f>
        <v>0</v>
      </c>
      <c r="BF88" s="158" t="n">
        <f aca="false">IF(N88="snížená",J88,0)</f>
        <v>0</v>
      </c>
      <c r="BG88" s="158" t="n">
        <f aca="false">IF(N88="zákl. přenesená",J88,0)</f>
        <v>0</v>
      </c>
      <c r="BH88" s="158" t="n">
        <f aca="false">IF(N88="sníž. přenesená",J88,0)</f>
        <v>0</v>
      </c>
      <c r="BI88" s="158" t="n">
        <f aca="false">IF(N88="nulová",J88,0)</f>
        <v>0</v>
      </c>
      <c r="BJ88" s="3" t="s">
        <v>78</v>
      </c>
      <c r="BK88" s="158" t="n">
        <f aca="false">ROUND(I88*H88,1)</f>
        <v>0</v>
      </c>
      <c r="BL88" s="3" t="s">
        <v>129</v>
      </c>
      <c r="BM88" s="157" t="s">
        <v>131</v>
      </c>
    </row>
    <row r="89" s="22" customFormat="true" ht="15" hidden="false" customHeight="false" outlineLevel="0" collapsed="false">
      <c r="B89" s="23"/>
      <c r="D89" s="159" t="s">
        <v>132</v>
      </c>
      <c r="F89" s="160" t="s">
        <v>133</v>
      </c>
      <c r="I89" s="161"/>
      <c r="L89" s="23"/>
      <c r="M89" s="162"/>
      <c r="U89" s="54"/>
      <c r="AT89" s="3" t="s">
        <v>132</v>
      </c>
      <c r="AU89" s="3" t="s">
        <v>130</v>
      </c>
    </row>
    <row r="90" s="22" customFormat="true" ht="21.75" hidden="false" customHeight="true" outlineLevel="0" collapsed="false">
      <c r="B90" s="23"/>
      <c r="C90" s="146" t="s">
        <v>80</v>
      </c>
      <c r="D90" s="146" t="s">
        <v>124</v>
      </c>
      <c r="E90" s="147" t="s">
        <v>134</v>
      </c>
      <c r="F90" s="148" t="s">
        <v>135</v>
      </c>
      <c r="G90" s="149" t="s">
        <v>127</v>
      </c>
      <c r="H90" s="150" t="n">
        <v>30</v>
      </c>
      <c r="I90" s="151"/>
      <c r="J90" s="152" t="n">
        <f aca="false">ROUND(I90*H90,1)</f>
        <v>0</v>
      </c>
      <c r="K90" s="148" t="s">
        <v>128</v>
      </c>
      <c r="L90" s="23"/>
      <c r="M90" s="153"/>
      <c r="N90" s="154" t="s">
        <v>41</v>
      </c>
      <c r="P90" s="155" t="n">
        <f aca="false">O90*H90</f>
        <v>0</v>
      </c>
      <c r="Q90" s="155" t="n">
        <v>0</v>
      </c>
      <c r="R90" s="155" t="n">
        <f aca="false">Q90*H90</f>
        <v>0</v>
      </c>
      <c r="S90" s="155" t="n">
        <v>0</v>
      </c>
      <c r="T90" s="155" t="n">
        <f aca="false">S90*H90</f>
        <v>0</v>
      </c>
      <c r="U90" s="156"/>
      <c r="AR90" s="157" t="s">
        <v>129</v>
      </c>
      <c r="AT90" s="157" t="s">
        <v>124</v>
      </c>
      <c r="AU90" s="157" t="s">
        <v>130</v>
      </c>
      <c r="AY90" s="3" t="s">
        <v>119</v>
      </c>
      <c r="BE90" s="158" t="n">
        <f aca="false">IF(N90="základní",J90,0)</f>
        <v>0</v>
      </c>
      <c r="BF90" s="158" t="n">
        <f aca="false">IF(N90="snížená",J90,0)</f>
        <v>0</v>
      </c>
      <c r="BG90" s="158" t="n">
        <f aca="false">IF(N90="zákl. přenesená",J90,0)</f>
        <v>0</v>
      </c>
      <c r="BH90" s="158" t="n">
        <f aca="false">IF(N90="sníž. přenesená",J90,0)</f>
        <v>0</v>
      </c>
      <c r="BI90" s="158" t="n">
        <f aca="false">IF(N90="nulová",J90,0)</f>
        <v>0</v>
      </c>
      <c r="BJ90" s="3" t="s">
        <v>78</v>
      </c>
      <c r="BK90" s="158" t="n">
        <f aca="false">ROUND(I90*H90,1)</f>
        <v>0</v>
      </c>
      <c r="BL90" s="3" t="s">
        <v>129</v>
      </c>
      <c r="BM90" s="157" t="s">
        <v>136</v>
      </c>
    </row>
    <row r="91" s="22" customFormat="true" ht="15" hidden="false" customHeight="false" outlineLevel="0" collapsed="false">
      <c r="B91" s="23"/>
      <c r="D91" s="159" t="s">
        <v>132</v>
      </c>
      <c r="F91" s="160" t="s">
        <v>137</v>
      </c>
      <c r="I91" s="161"/>
      <c r="L91" s="23"/>
      <c r="M91" s="162"/>
      <c r="U91" s="54"/>
      <c r="AT91" s="3" t="s">
        <v>132</v>
      </c>
      <c r="AU91" s="3" t="s">
        <v>130</v>
      </c>
    </row>
    <row r="92" s="163" customFormat="true" ht="15" hidden="false" customHeight="false" outlineLevel="0" collapsed="false">
      <c r="B92" s="164"/>
      <c r="D92" s="165" t="s">
        <v>138</v>
      </c>
      <c r="E92" s="166"/>
      <c r="F92" s="167" t="s">
        <v>139</v>
      </c>
      <c r="H92" s="168" t="n">
        <v>30</v>
      </c>
      <c r="I92" s="169"/>
      <c r="L92" s="164"/>
      <c r="M92" s="170"/>
      <c r="U92" s="171"/>
      <c r="AT92" s="166" t="s">
        <v>138</v>
      </c>
      <c r="AU92" s="166" t="s">
        <v>130</v>
      </c>
      <c r="AV92" s="163" t="s">
        <v>80</v>
      </c>
      <c r="AW92" s="163" t="s">
        <v>31</v>
      </c>
      <c r="AX92" s="163" t="s">
        <v>78</v>
      </c>
      <c r="AY92" s="166" t="s">
        <v>119</v>
      </c>
    </row>
    <row r="93" s="22" customFormat="true" ht="16.5" hidden="false" customHeight="true" outlineLevel="0" collapsed="false">
      <c r="B93" s="23"/>
      <c r="C93" s="146" t="s">
        <v>130</v>
      </c>
      <c r="D93" s="146" t="s">
        <v>124</v>
      </c>
      <c r="E93" s="147" t="s">
        <v>140</v>
      </c>
      <c r="F93" s="148" t="s">
        <v>141</v>
      </c>
      <c r="G93" s="149" t="s">
        <v>127</v>
      </c>
      <c r="H93" s="150" t="n">
        <v>2</v>
      </c>
      <c r="I93" s="151"/>
      <c r="J93" s="152" t="n">
        <f aca="false">ROUND(I93*H93,1)</f>
        <v>0</v>
      </c>
      <c r="K93" s="148" t="s">
        <v>128</v>
      </c>
      <c r="L93" s="23"/>
      <c r="M93" s="153"/>
      <c r="N93" s="154" t="s">
        <v>41</v>
      </c>
      <c r="P93" s="155" t="n">
        <f aca="false">O93*H93</f>
        <v>0</v>
      </c>
      <c r="Q93" s="155" t="n">
        <v>0</v>
      </c>
      <c r="R93" s="155" t="n">
        <f aca="false">Q93*H93</f>
        <v>0</v>
      </c>
      <c r="S93" s="155" t="n">
        <v>0</v>
      </c>
      <c r="T93" s="155" t="n">
        <f aca="false">S93*H93</f>
        <v>0</v>
      </c>
      <c r="U93" s="156"/>
      <c r="AR93" s="157" t="s">
        <v>129</v>
      </c>
      <c r="AT93" s="157" t="s">
        <v>124</v>
      </c>
      <c r="AU93" s="157" t="s">
        <v>130</v>
      </c>
      <c r="AY93" s="3" t="s">
        <v>119</v>
      </c>
      <c r="BE93" s="158" t="n">
        <f aca="false">IF(N93="základní",J93,0)</f>
        <v>0</v>
      </c>
      <c r="BF93" s="158" t="n">
        <f aca="false">IF(N93="snížená",J93,0)</f>
        <v>0</v>
      </c>
      <c r="BG93" s="158" t="n">
        <f aca="false">IF(N93="zákl. přenesená",J93,0)</f>
        <v>0</v>
      </c>
      <c r="BH93" s="158" t="n">
        <f aca="false">IF(N93="sníž. přenesená",J93,0)</f>
        <v>0</v>
      </c>
      <c r="BI93" s="158" t="n">
        <f aca="false">IF(N93="nulová",J93,0)</f>
        <v>0</v>
      </c>
      <c r="BJ93" s="3" t="s">
        <v>78</v>
      </c>
      <c r="BK93" s="158" t="n">
        <f aca="false">ROUND(I93*H93,1)</f>
        <v>0</v>
      </c>
      <c r="BL93" s="3" t="s">
        <v>129</v>
      </c>
      <c r="BM93" s="157" t="s">
        <v>142</v>
      </c>
    </row>
    <row r="94" s="22" customFormat="true" ht="15" hidden="false" customHeight="false" outlineLevel="0" collapsed="false">
      <c r="B94" s="23"/>
      <c r="D94" s="159" t="s">
        <v>132</v>
      </c>
      <c r="F94" s="160" t="s">
        <v>143</v>
      </c>
      <c r="I94" s="161"/>
      <c r="L94" s="23"/>
      <c r="M94" s="162"/>
      <c r="U94" s="54"/>
      <c r="AT94" s="3" t="s">
        <v>132</v>
      </c>
      <c r="AU94" s="3" t="s">
        <v>130</v>
      </c>
    </row>
    <row r="95" s="133" customFormat="true" ht="20.25" hidden="false" customHeight="true" outlineLevel="0" collapsed="false">
      <c r="B95" s="134"/>
      <c r="D95" s="135" t="s">
        <v>69</v>
      </c>
      <c r="E95" s="144" t="s">
        <v>144</v>
      </c>
      <c r="F95" s="144" t="s">
        <v>145</v>
      </c>
      <c r="I95" s="137"/>
      <c r="J95" s="145" t="n">
        <f aca="false">BK95</f>
        <v>0</v>
      </c>
      <c r="L95" s="134"/>
      <c r="M95" s="139"/>
      <c r="P95" s="140" t="n">
        <f aca="false">SUM(P96:P224)</f>
        <v>0</v>
      </c>
      <c r="R95" s="140" t="n">
        <f aca="false">SUM(R96:R224)</f>
        <v>0</v>
      </c>
      <c r="T95" s="140" t="n">
        <f aca="false">SUM(T96:T224)</f>
        <v>31.14102592</v>
      </c>
      <c r="U95" s="141"/>
      <c r="AR95" s="135" t="s">
        <v>78</v>
      </c>
      <c r="AT95" s="142" t="s">
        <v>69</v>
      </c>
      <c r="AU95" s="142" t="s">
        <v>80</v>
      </c>
      <c r="AY95" s="135" t="s">
        <v>119</v>
      </c>
      <c r="BK95" s="143" t="n">
        <f aca="false">SUM(BK96:BK224)</f>
        <v>0</v>
      </c>
    </row>
    <row r="96" s="22" customFormat="true" ht="24" hidden="false" customHeight="true" outlineLevel="0" collapsed="false">
      <c r="B96" s="23"/>
      <c r="C96" s="146" t="s">
        <v>129</v>
      </c>
      <c r="D96" s="146" t="s">
        <v>124</v>
      </c>
      <c r="E96" s="147" t="s">
        <v>146</v>
      </c>
      <c r="F96" s="148" t="s">
        <v>147</v>
      </c>
      <c r="G96" s="149" t="s">
        <v>148</v>
      </c>
      <c r="H96" s="150" t="n">
        <v>5.319</v>
      </c>
      <c r="I96" s="151"/>
      <c r="J96" s="152" t="n">
        <f aca="false">ROUND(I96*H96,1)</f>
        <v>0</v>
      </c>
      <c r="K96" s="148" t="s">
        <v>128</v>
      </c>
      <c r="L96" s="23"/>
      <c r="M96" s="153"/>
      <c r="N96" s="154" t="s">
        <v>41</v>
      </c>
      <c r="P96" s="155" t="n">
        <f aca="false">O96*H96</f>
        <v>0</v>
      </c>
      <c r="Q96" s="155" t="n">
        <v>0</v>
      </c>
      <c r="R96" s="155" t="n">
        <f aca="false">Q96*H96</f>
        <v>0</v>
      </c>
      <c r="S96" s="155" t="n">
        <v>0.076</v>
      </c>
      <c r="T96" s="155" t="n">
        <f aca="false">S96*H96</f>
        <v>0.404244</v>
      </c>
      <c r="U96" s="156"/>
      <c r="AR96" s="157" t="s">
        <v>129</v>
      </c>
      <c r="AT96" s="157" t="s">
        <v>124</v>
      </c>
      <c r="AU96" s="157" t="s">
        <v>130</v>
      </c>
      <c r="AY96" s="3" t="s">
        <v>119</v>
      </c>
      <c r="BE96" s="158" t="n">
        <f aca="false">IF(N96="základní",J96,0)</f>
        <v>0</v>
      </c>
      <c r="BF96" s="158" t="n">
        <f aca="false">IF(N96="snížená",J96,0)</f>
        <v>0</v>
      </c>
      <c r="BG96" s="158" t="n">
        <f aca="false">IF(N96="zákl. přenesená",J96,0)</f>
        <v>0</v>
      </c>
      <c r="BH96" s="158" t="n">
        <f aca="false">IF(N96="sníž. přenesená",J96,0)</f>
        <v>0</v>
      </c>
      <c r="BI96" s="158" t="n">
        <f aca="false">IF(N96="nulová",J96,0)</f>
        <v>0</v>
      </c>
      <c r="BJ96" s="3" t="s">
        <v>78</v>
      </c>
      <c r="BK96" s="158" t="n">
        <f aca="false">ROUND(I96*H96,1)</f>
        <v>0</v>
      </c>
      <c r="BL96" s="3" t="s">
        <v>129</v>
      </c>
      <c r="BM96" s="157" t="s">
        <v>149</v>
      </c>
    </row>
    <row r="97" s="22" customFormat="true" ht="15" hidden="false" customHeight="false" outlineLevel="0" collapsed="false">
      <c r="B97" s="23"/>
      <c r="D97" s="159" t="s">
        <v>132</v>
      </c>
      <c r="F97" s="160" t="s">
        <v>150</v>
      </c>
      <c r="I97" s="161"/>
      <c r="L97" s="23"/>
      <c r="M97" s="162"/>
      <c r="U97" s="54"/>
      <c r="AT97" s="3" t="s">
        <v>132</v>
      </c>
      <c r="AU97" s="3" t="s">
        <v>130</v>
      </c>
    </row>
    <row r="98" s="163" customFormat="true" ht="15" hidden="false" customHeight="false" outlineLevel="0" collapsed="false">
      <c r="B98" s="164"/>
      <c r="D98" s="165" t="s">
        <v>138</v>
      </c>
      <c r="E98" s="166"/>
      <c r="F98" s="167" t="s">
        <v>151</v>
      </c>
      <c r="H98" s="168" t="n">
        <v>5.319</v>
      </c>
      <c r="I98" s="169"/>
      <c r="L98" s="164"/>
      <c r="M98" s="170"/>
      <c r="U98" s="171"/>
      <c r="AT98" s="166" t="s">
        <v>138</v>
      </c>
      <c r="AU98" s="166" t="s">
        <v>130</v>
      </c>
      <c r="AV98" s="163" t="s">
        <v>80</v>
      </c>
      <c r="AW98" s="163" t="s">
        <v>31</v>
      </c>
      <c r="AX98" s="163" t="s">
        <v>78</v>
      </c>
      <c r="AY98" s="166" t="s">
        <v>119</v>
      </c>
    </row>
    <row r="99" s="22" customFormat="true" ht="24" hidden="false" customHeight="true" outlineLevel="0" collapsed="false">
      <c r="B99" s="23"/>
      <c r="C99" s="146" t="s">
        <v>152</v>
      </c>
      <c r="D99" s="146" t="s">
        <v>124</v>
      </c>
      <c r="E99" s="147" t="s">
        <v>153</v>
      </c>
      <c r="F99" s="148" t="s">
        <v>154</v>
      </c>
      <c r="G99" s="149" t="s">
        <v>148</v>
      </c>
      <c r="H99" s="150" t="n">
        <v>2.88</v>
      </c>
      <c r="I99" s="151"/>
      <c r="J99" s="152" t="n">
        <f aca="false">ROUND(I99*H99,1)</f>
        <v>0</v>
      </c>
      <c r="K99" s="148" t="s">
        <v>128</v>
      </c>
      <c r="L99" s="23"/>
      <c r="M99" s="153"/>
      <c r="N99" s="154" t="s">
        <v>41</v>
      </c>
      <c r="P99" s="155" t="n">
        <f aca="false">O99*H99</f>
        <v>0</v>
      </c>
      <c r="Q99" s="155" t="n">
        <v>0</v>
      </c>
      <c r="R99" s="155" t="n">
        <f aca="false">Q99*H99</f>
        <v>0</v>
      </c>
      <c r="S99" s="155" t="n">
        <v>0.088</v>
      </c>
      <c r="T99" s="155" t="n">
        <f aca="false">S99*H99</f>
        <v>0.25344</v>
      </c>
      <c r="U99" s="156"/>
      <c r="AR99" s="157" t="s">
        <v>129</v>
      </c>
      <c r="AT99" s="157" t="s">
        <v>124</v>
      </c>
      <c r="AU99" s="157" t="s">
        <v>130</v>
      </c>
      <c r="AY99" s="3" t="s">
        <v>119</v>
      </c>
      <c r="BE99" s="158" t="n">
        <f aca="false">IF(N99="základní",J99,0)</f>
        <v>0</v>
      </c>
      <c r="BF99" s="158" t="n">
        <f aca="false">IF(N99="snížená",J99,0)</f>
        <v>0</v>
      </c>
      <c r="BG99" s="158" t="n">
        <f aca="false">IF(N99="zákl. přenesená",J99,0)</f>
        <v>0</v>
      </c>
      <c r="BH99" s="158" t="n">
        <f aca="false">IF(N99="sníž. přenesená",J99,0)</f>
        <v>0</v>
      </c>
      <c r="BI99" s="158" t="n">
        <f aca="false">IF(N99="nulová",J99,0)</f>
        <v>0</v>
      </c>
      <c r="BJ99" s="3" t="s">
        <v>78</v>
      </c>
      <c r="BK99" s="158" t="n">
        <f aca="false">ROUND(I99*H99,1)</f>
        <v>0</v>
      </c>
      <c r="BL99" s="3" t="s">
        <v>129</v>
      </c>
      <c r="BM99" s="157" t="s">
        <v>155</v>
      </c>
    </row>
    <row r="100" s="22" customFormat="true" ht="15" hidden="false" customHeight="false" outlineLevel="0" collapsed="false">
      <c r="B100" s="23"/>
      <c r="D100" s="159" t="s">
        <v>132</v>
      </c>
      <c r="F100" s="160" t="s">
        <v>156</v>
      </c>
      <c r="I100" s="161"/>
      <c r="L100" s="23"/>
      <c r="M100" s="162"/>
      <c r="U100" s="54"/>
      <c r="AT100" s="3" t="s">
        <v>132</v>
      </c>
      <c r="AU100" s="3" t="s">
        <v>130</v>
      </c>
    </row>
    <row r="101" s="163" customFormat="true" ht="15" hidden="false" customHeight="false" outlineLevel="0" collapsed="false">
      <c r="B101" s="164"/>
      <c r="D101" s="165" t="s">
        <v>138</v>
      </c>
      <c r="E101" s="166"/>
      <c r="F101" s="167" t="s">
        <v>157</v>
      </c>
      <c r="H101" s="168" t="n">
        <v>2.88</v>
      </c>
      <c r="I101" s="169"/>
      <c r="L101" s="164"/>
      <c r="M101" s="170"/>
      <c r="U101" s="171"/>
      <c r="AT101" s="166" t="s">
        <v>138</v>
      </c>
      <c r="AU101" s="166" t="s">
        <v>130</v>
      </c>
      <c r="AV101" s="163" t="s">
        <v>80</v>
      </c>
      <c r="AW101" s="163" t="s">
        <v>31</v>
      </c>
      <c r="AX101" s="163" t="s">
        <v>78</v>
      </c>
      <c r="AY101" s="166" t="s">
        <v>119</v>
      </c>
    </row>
    <row r="102" s="22" customFormat="true" ht="24" hidden="false" customHeight="true" outlineLevel="0" collapsed="false">
      <c r="B102" s="23"/>
      <c r="C102" s="146" t="s">
        <v>158</v>
      </c>
      <c r="D102" s="146" t="s">
        <v>124</v>
      </c>
      <c r="E102" s="147" t="s">
        <v>159</v>
      </c>
      <c r="F102" s="148" t="s">
        <v>160</v>
      </c>
      <c r="G102" s="149" t="s">
        <v>148</v>
      </c>
      <c r="H102" s="150" t="n">
        <v>4.688</v>
      </c>
      <c r="I102" s="151"/>
      <c r="J102" s="152" t="n">
        <f aca="false">ROUND(I102*H102,1)</f>
        <v>0</v>
      </c>
      <c r="K102" s="148" t="s">
        <v>128</v>
      </c>
      <c r="L102" s="23"/>
      <c r="M102" s="153"/>
      <c r="N102" s="154" t="s">
        <v>41</v>
      </c>
      <c r="P102" s="155" t="n">
        <f aca="false">O102*H102</f>
        <v>0</v>
      </c>
      <c r="Q102" s="155" t="n">
        <v>0</v>
      </c>
      <c r="R102" s="155" t="n">
        <f aca="false">Q102*H102</f>
        <v>0</v>
      </c>
      <c r="S102" s="155" t="n">
        <v>0.038</v>
      </c>
      <c r="T102" s="155" t="n">
        <f aca="false">S102*H102</f>
        <v>0.178144</v>
      </c>
      <c r="U102" s="156"/>
      <c r="AR102" s="157" t="s">
        <v>129</v>
      </c>
      <c r="AT102" s="157" t="s">
        <v>124</v>
      </c>
      <c r="AU102" s="157" t="s">
        <v>130</v>
      </c>
      <c r="AY102" s="3" t="s">
        <v>119</v>
      </c>
      <c r="BE102" s="158" t="n">
        <f aca="false">IF(N102="základní",J102,0)</f>
        <v>0</v>
      </c>
      <c r="BF102" s="158" t="n">
        <f aca="false">IF(N102="snížená",J102,0)</f>
        <v>0</v>
      </c>
      <c r="BG102" s="158" t="n">
        <f aca="false">IF(N102="zákl. přenesená",J102,0)</f>
        <v>0</v>
      </c>
      <c r="BH102" s="158" t="n">
        <f aca="false">IF(N102="sníž. přenesená",J102,0)</f>
        <v>0</v>
      </c>
      <c r="BI102" s="158" t="n">
        <f aca="false">IF(N102="nulová",J102,0)</f>
        <v>0</v>
      </c>
      <c r="BJ102" s="3" t="s">
        <v>78</v>
      </c>
      <c r="BK102" s="158" t="n">
        <f aca="false">ROUND(I102*H102,1)</f>
        <v>0</v>
      </c>
      <c r="BL102" s="3" t="s">
        <v>129</v>
      </c>
      <c r="BM102" s="157" t="s">
        <v>161</v>
      </c>
    </row>
    <row r="103" s="22" customFormat="true" ht="15" hidden="false" customHeight="false" outlineLevel="0" collapsed="false">
      <c r="B103" s="23"/>
      <c r="D103" s="159" t="s">
        <v>132</v>
      </c>
      <c r="F103" s="160" t="s">
        <v>162</v>
      </c>
      <c r="I103" s="161"/>
      <c r="L103" s="23"/>
      <c r="M103" s="162"/>
      <c r="U103" s="54"/>
      <c r="AT103" s="3" t="s">
        <v>132</v>
      </c>
      <c r="AU103" s="3" t="s">
        <v>130</v>
      </c>
    </row>
    <row r="104" s="163" customFormat="true" ht="15" hidden="false" customHeight="false" outlineLevel="0" collapsed="false">
      <c r="B104" s="164"/>
      <c r="D104" s="165" t="s">
        <v>138</v>
      </c>
      <c r="E104" s="166"/>
      <c r="F104" s="167" t="s">
        <v>163</v>
      </c>
      <c r="H104" s="168" t="n">
        <v>4.688</v>
      </c>
      <c r="I104" s="169"/>
      <c r="L104" s="164"/>
      <c r="M104" s="170"/>
      <c r="U104" s="171"/>
      <c r="AT104" s="166" t="s">
        <v>138</v>
      </c>
      <c r="AU104" s="166" t="s">
        <v>130</v>
      </c>
      <c r="AV104" s="163" t="s">
        <v>80</v>
      </c>
      <c r="AW104" s="163" t="s">
        <v>31</v>
      </c>
      <c r="AX104" s="163" t="s">
        <v>78</v>
      </c>
      <c r="AY104" s="166" t="s">
        <v>119</v>
      </c>
    </row>
    <row r="105" s="22" customFormat="true" ht="16.5" hidden="false" customHeight="true" outlineLevel="0" collapsed="false">
      <c r="B105" s="23"/>
      <c r="C105" s="146" t="s">
        <v>164</v>
      </c>
      <c r="D105" s="146" t="s">
        <v>124</v>
      </c>
      <c r="E105" s="147" t="s">
        <v>165</v>
      </c>
      <c r="F105" s="148" t="s">
        <v>166</v>
      </c>
      <c r="G105" s="149" t="s">
        <v>167</v>
      </c>
      <c r="H105" s="150" t="n">
        <v>5</v>
      </c>
      <c r="I105" s="151"/>
      <c r="J105" s="152" t="n">
        <f aca="false">ROUND(I105*H105,1)</f>
        <v>0</v>
      </c>
      <c r="K105" s="148" t="s">
        <v>128</v>
      </c>
      <c r="L105" s="23"/>
      <c r="M105" s="153"/>
      <c r="N105" s="154" t="s">
        <v>41</v>
      </c>
      <c r="P105" s="155" t="n">
        <f aca="false">O105*H105</f>
        <v>0</v>
      </c>
      <c r="Q105" s="155" t="n">
        <v>0</v>
      </c>
      <c r="R105" s="155" t="n">
        <f aca="false">Q105*H105</f>
        <v>0</v>
      </c>
      <c r="S105" s="155" t="n">
        <v>0.001</v>
      </c>
      <c r="T105" s="155" t="n">
        <f aca="false">S105*H105</f>
        <v>0.005</v>
      </c>
      <c r="U105" s="156"/>
      <c r="AR105" s="157" t="s">
        <v>129</v>
      </c>
      <c r="AT105" s="157" t="s">
        <v>124</v>
      </c>
      <c r="AU105" s="157" t="s">
        <v>130</v>
      </c>
      <c r="AY105" s="3" t="s">
        <v>119</v>
      </c>
      <c r="BE105" s="158" t="n">
        <f aca="false">IF(N105="základní",J105,0)</f>
        <v>0</v>
      </c>
      <c r="BF105" s="158" t="n">
        <f aca="false">IF(N105="snížená",J105,0)</f>
        <v>0</v>
      </c>
      <c r="BG105" s="158" t="n">
        <f aca="false">IF(N105="zákl. přenesená",J105,0)</f>
        <v>0</v>
      </c>
      <c r="BH105" s="158" t="n">
        <f aca="false">IF(N105="sníž. přenesená",J105,0)</f>
        <v>0</v>
      </c>
      <c r="BI105" s="158" t="n">
        <f aca="false">IF(N105="nulová",J105,0)</f>
        <v>0</v>
      </c>
      <c r="BJ105" s="3" t="s">
        <v>78</v>
      </c>
      <c r="BK105" s="158" t="n">
        <f aca="false">ROUND(I105*H105,1)</f>
        <v>0</v>
      </c>
      <c r="BL105" s="3" t="s">
        <v>129</v>
      </c>
      <c r="BM105" s="157" t="s">
        <v>168</v>
      </c>
    </row>
    <row r="106" s="22" customFormat="true" ht="15" hidden="false" customHeight="false" outlineLevel="0" collapsed="false">
      <c r="B106" s="23"/>
      <c r="D106" s="159" t="s">
        <v>132</v>
      </c>
      <c r="F106" s="160" t="s">
        <v>169</v>
      </c>
      <c r="I106" s="161"/>
      <c r="L106" s="23"/>
      <c r="M106" s="162"/>
      <c r="U106" s="54"/>
      <c r="AT106" s="3" t="s">
        <v>132</v>
      </c>
      <c r="AU106" s="3" t="s">
        <v>130</v>
      </c>
    </row>
    <row r="107" s="163" customFormat="true" ht="15" hidden="false" customHeight="false" outlineLevel="0" collapsed="false">
      <c r="B107" s="164"/>
      <c r="D107" s="165" t="s">
        <v>138</v>
      </c>
      <c r="E107" s="166"/>
      <c r="F107" s="167" t="s">
        <v>170</v>
      </c>
      <c r="H107" s="168" t="n">
        <v>3</v>
      </c>
      <c r="I107" s="169"/>
      <c r="L107" s="164"/>
      <c r="M107" s="170"/>
      <c r="U107" s="171"/>
      <c r="AT107" s="166" t="s">
        <v>138</v>
      </c>
      <c r="AU107" s="166" t="s">
        <v>130</v>
      </c>
      <c r="AV107" s="163" t="s">
        <v>80</v>
      </c>
      <c r="AW107" s="163" t="s">
        <v>31</v>
      </c>
      <c r="AX107" s="163" t="s">
        <v>70</v>
      </c>
      <c r="AY107" s="166" t="s">
        <v>119</v>
      </c>
    </row>
    <row r="108" s="163" customFormat="true" ht="15" hidden="false" customHeight="false" outlineLevel="0" collapsed="false">
      <c r="B108" s="164"/>
      <c r="D108" s="165" t="s">
        <v>138</v>
      </c>
      <c r="E108" s="166"/>
      <c r="F108" s="167" t="s">
        <v>171</v>
      </c>
      <c r="H108" s="168" t="n">
        <v>2</v>
      </c>
      <c r="I108" s="169"/>
      <c r="L108" s="164"/>
      <c r="M108" s="170"/>
      <c r="U108" s="171"/>
      <c r="AT108" s="166" t="s">
        <v>138</v>
      </c>
      <c r="AU108" s="166" t="s">
        <v>130</v>
      </c>
      <c r="AV108" s="163" t="s">
        <v>80</v>
      </c>
      <c r="AW108" s="163" t="s">
        <v>31</v>
      </c>
      <c r="AX108" s="163" t="s">
        <v>70</v>
      </c>
      <c r="AY108" s="166" t="s">
        <v>119</v>
      </c>
    </row>
    <row r="109" s="172" customFormat="true" ht="15" hidden="false" customHeight="false" outlineLevel="0" collapsed="false">
      <c r="B109" s="173"/>
      <c r="D109" s="165" t="s">
        <v>138</v>
      </c>
      <c r="E109" s="174"/>
      <c r="F109" s="175" t="s">
        <v>172</v>
      </c>
      <c r="H109" s="176" t="n">
        <v>5</v>
      </c>
      <c r="I109" s="177"/>
      <c r="L109" s="173"/>
      <c r="M109" s="178"/>
      <c r="U109" s="179"/>
      <c r="AT109" s="174" t="s">
        <v>138</v>
      </c>
      <c r="AU109" s="174" t="s">
        <v>130</v>
      </c>
      <c r="AV109" s="172" t="s">
        <v>129</v>
      </c>
      <c r="AW109" s="172" t="s">
        <v>31</v>
      </c>
      <c r="AX109" s="172" t="s">
        <v>78</v>
      </c>
      <c r="AY109" s="174" t="s">
        <v>119</v>
      </c>
    </row>
    <row r="110" s="22" customFormat="true" ht="16.5" hidden="false" customHeight="true" outlineLevel="0" collapsed="false">
      <c r="B110" s="23"/>
      <c r="C110" s="146" t="s">
        <v>173</v>
      </c>
      <c r="D110" s="146" t="s">
        <v>124</v>
      </c>
      <c r="E110" s="147" t="s">
        <v>174</v>
      </c>
      <c r="F110" s="148" t="s">
        <v>175</v>
      </c>
      <c r="G110" s="149" t="s">
        <v>176</v>
      </c>
      <c r="H110" s="150" t="n">
        <v>0.635</v>
      </c>
      <c r="I110" s="151"/>
      <c r="J110" s="152" t="n">
        <f aca="false">ROUND(I110*H110,1)</f>
        <v>0</v>
      </c>
      <c r="K110" s="148" t="s">
        <v>128</v>
      </c>
      <c r="L110" s="23"/>
      <c r="M110" s="153"/>
      <c r="N110" s="154" t="s">
        <v>41</v>
      </c>
      <c r="P110" s="155" t="n">
        <f aca="false">O110*H110</f>
        <v>0</v>
      </c>
      <c r="Q110" s="155" t="n">
        <v>0</v>
      </c>
      <c r="R110" s="155" t="n">
        <f aca="false">Q110*H110</f>
        <v>0</v>
      </c>
      <c r="S110" s="155" t="n">
        <v>2.2</v>
      </c>
      <c r="T110" s="155" t="n">
        <f aca="false">S110*H110</f>
        <v>1.397</v>
      </c>
      <c r="U110" s="156"/>
      <c r="AR110" s="157" t="s">
        <v>129</v>
      </c>
      <c r="AT110" s="157" t="s">
        <v>124</v>
      </c>
      <c r="AU110" s="157" t="s">
        <v>130</v>
      </c>
      <c r="AY110" s="3" t="s">
        <v>119</v>
      </c>
      <c r="BE110" s="158" t="n">
        <f aca="false">IF(N110="základní",J110,0)</f>
        <v>0</v>
      </c>
      <c r="BF110" s="158" t="n">
        <f aca="false">IF(N110="snížená",J110,0)</f>
        <v>0</v>
      </c>
      <c r="BG110" s="158" t="n">
        <f aca="false">IF(N110="zákl. přenesená",J110,0)</f>
        <v>0</v>
      </c>
      <c r="BH110" s="158" t="n">
        <f aca="false">IF(N110="sníž. přenesená",J110,0)</f>
        <v>0</v>
      </c>
      <c r="BI110" s="158" t="n">
        <f aca="false">IF(N110="nulová",J110,0)</f>
        <v>0</v>
      </c>
      <c r="BJ110" s="3" t="s">
        <v>78</v>
      </c>
      <c r="BK110" s="158" t="n">
        <f aca="false">ROUND(I110*H110,1)</f>
        <v>0</v>
      </c>
      <c r="BL110" s="3" t="s">
        <v>129</v>
      </c>
      <c r="BM110" s="157" t="s">
        <v>177</v>
      </c>
    </row>
    <row r="111" s="22" customFormat="true" ht="15" hidden="false" customHeight="false" outlineLevel="0" collapsed="false">
      <c r="B111" s="23"/>
      <c r="D111" s="159" t="s">
        <v>132</v>
      </c>
      <c r="F111" s="160" t="s">
        <v>178</v>
      </c>
      <c r="I111" s="161"/>
      <c r="L111" s="23"/>
      <c r="M111" s="162"/>
      <c r="U111" s="54"/>
      <c r="AT111" s="3" t="s">
        <v>132</v>
      </c>
      <c r="AU111" s="3" t="s">
        <v>130</v>
      </c>
    </row>
    <row r="112" s="163" customFormat="true" ht="15" hidden="false" customHeight="false" outlineLevel="0" collapsed="false">
      <c r="B112" s="164"/>
      <c r="D112" s="165" t="s">
        <v>138</v>
      </c>
      <c r="E112" s="166"/>
      <c r="F112" s="167" t="s">
        <v>179</v>
      </c>
      <c r="H112" s="168" t="n">
        <v>0.422</v>
      </c>
      <c r="I112" s="169"/>
      <c r="L112" s="164"/>
      <c r="M112" s="170"/>
      <c r="U112" s="171"/>
      <c r="AT112" s="166" t="s">
        <v>138</v>
      </c>
      <c r="AU112" s="166" t="s">
        <v>130</v>
      </c>
      <c r="AV112" s="163" t="s">
        <v>80</v>
      </c>
      <c r="AW112" s="163" t="s">
        <v>31</v>
      </c>
      <c r="AX112" s="163" t="s">
        <v>70</v>
      </c>
      <c r="AY112" s="166" t="s">
        <v>119</v>
      </c>
    </row>
    <row r="113" s="163" customFormat="true" ht="15" hidden="false" customHeight="false" outlineLevel="0" collapsed="false">
      <c r="B113" s="164"/>
      <c r="D113" s="165" t="s">
        <v>138</v>
      </c>
      <c r="E113" s="166"/>
      <c r="F113" s="167" t="s">
        <v>180</v>
      </c>
      <c r="H113" s="168" t="n">
        <v>0.213</v>
      </c>
      <c r="I113" s="169"/>
      <c r="L113" s="164"/>
      <c r="M113" s="170"/>
      <c r="U113" s="171"/>
      <c r="AT113" s="166" t="s">
        <v>138</v>
      </c>
      <c r="AU113" s="166" t="s">
        <v>130</v>
      </c>
      <c r="AV113" s="163" t="s">
        <v>80</v>
      </c>
      <c r="AW113" s="163" t="s">
        <v>31</v>
      </c>
      <c r="AX113" s="163" t="s">
        <v>70</v>
      </c>
      <c r="AY113" s="166" t="s">
        <v>119</v>
      </c>
    </row>
    <row r="114" s="172" customFormat="true" ht="15" hidden="false" customHeight="false" outlineLevel="0" collapsed="false">
      <c r="B114" s="173"/>
      <c r="D114" s="165" t="s">
        <v>138</v>
      </c>
      <c r="E114" s="174"/>
      <c r="F114" s="175" t="s">
        <v>172</v>
      </c>
      <c r="H114" s="176" t="n">
        <v>0.635</v>
      </c>
      <c r="I114" s="177"/>
      <c r="L114" s="173"/>
      <c r="M114" s="178"/>
      <c r="U114" s="179"/>
      <c r="AT114" s="174" t="s">
        <v>138</v>
      </c>
      <c r="AU114" s="174" t="s">
        <v>130</v>
      </c>
      <c r="AV114" s="172" t="s">
        <v>129</v>
      </c>
      <c r="AW114" s="172" t="s">
        <v>31</v>
      </c>
      <c r="AX114" s="172" t="s">
        <v>78</v>
      </c>
      <c r="AY114" s="174" t="s">
        <v>119</v>
      </c>
    </row>
    <row r="115" s="22" customFormat="true" ht="16.5" hidden="false" customHeight="true" outlineLevel="0" collapsed="false">
      <c r="B115" s="23"/>
      <c r="C115" s="146" t="s">
        <v>120</v>
      </c>
      <c r="D115" s="146" t="s">
        <v>124</v>
      </c>
      <c r="E115" s="147" t="s">
        <v>181</v>
      </c>
      <c r="F115" s="148" t="s">
        <v>182</v>
      </c>
      <c r="G115" s="149" t="s">
        <v>148</v>
      </c>
      <c r="H115" s="150" t="n">
        <v>42.9</v>
      </c>
      <c r="I115" s="151"/>
      <c r="J115" s="152" t="n">
        <f aca="false">ROUND(I115*H115,1)</f>
        <v>0</v>
      </c>
      <c r="K115" s="148" t="s">
        <v>128</v>
      </c>
      <c r="L115" s="23"/>
      <c r="M115" s="153"/>
      <c r="N115" s="154" t="s">
        <v>41</v>
      </c>
      <c r="P115" s="155" t="n">
        <f aca="false">O115*H115</f>
        <v>0</v>
      </c>
      <c r="Q115" s="155" t="n">
        <v>0</v>
      </c>
      <c r="R115" s="155" t="n">
        <f aca="false">Q115*H115</f>
        <v>0</v>
      </c>
      <c r="S115" s="155" t="n">
        <v>0.0353</v>
      </c>
      <c r="T115" s="155" t="n">
        <f aca="false">S115*H115</f>
        <v>1.51437</v>
      </c>
      <c r="U115" s="156"/>
      <c r="AR115" s="157" t="s">
        <v>129</v>
      </c>
      <c r="AT115" s="157" t="s">
        <v>124</v>
      </c>
      <c r="AU115" s="157" t="s">
        <v>130</v>
      </c>
      <c r="AY115" s="3" t="s">
        <v>119</v>
      </c>
      <c r="BE115" s="158" t="n">
        <f aca="false">IF(N115="základní",J115,0)</f>
        <v>0</v>
      </c>
      <c r="BF115" s="158" t="n">
        <f aca="false">IF(N115="snížená",J115,0)</f>
        <v>0</v>
      </c>
      <c r="BG115" s="158" t="n">
        <f aca="false">IF(N115="zákl. přenesená",J115,0)</f>
        <v>0</v>
      </c>
      <c r="BH115" s="158" t="n">
        <f aca="false">IF(N115="sníž. přenesená",J115,0)</f>
        <v>0</v>
      </c>
      <c r="BI115" s="158" t="n">
        <f aca="false">IF(N115="nulová",J115,0)</f>
        <v>0</v>
      </c>
      <c r="BJ115" s="3" t="s">
        <v>78</v>
      </c>
      <c r="BK115" s="158" t="n">
        <f aca="false">ROUND(I115*H115,1)</f>
        <v>0</v>
      </c>
      <c r="BL115" s="3" t="s">
        <v>129</v>
      </c>
      <c r="BM115" s="157" t="s">
        <v>183</v>
      </c>
    </row>
    <row r="116" s="22" customFormat="true" ht="15" hidden="false" customHeight="false" outlineLevel="0" collapsed="false">
      <c r="B116" s="23"/>
      <c r="D116" s="159" t="s">
        <v>132</v>
      </c>
      <c r="F116" s="160" t="s">
        <v>184</v>
      </c>
      <c r="I116" s="161"/>
      <c r="L116" s="23"/>
      <c r="M116" s="162"/>
      <c r="U116" s="54"/>
      <c r="AT116" s="3" t="s">
        <v>132</v>
      </c>
      <c r="AU116" s="3" t="s">
        <v>130</v>
      </c>
    </row>
    <row r="117" s="163" customFormat="true" ht="15" hidden="false" customHeight="false" outlineLevel="0" collapsed="false">
      <c r="B117" s="164"/>
      <c r="D117" s="165" t="s">
        <v>138</v>
      </c>
      <c r="E117" s="166"/>
      <c r="F117" s="167" t="s">
        <v>185</v>
      </c>
      <c r="H117" s="168" t="n">
        <v>42.9</v>
      </c>
      <c r="I117" s="169"/>
      <c r="L117" s="164"/>
      <c r="M117" s="170"/>
      <c r="U117" s="171"/>
      <c r="AT117" s="166" t="s">
        <v>138</v>
      </c>
      <c r="AU117" s="166" t="s">
        <v>130</v>
      </c>
      <c r="AV117" s="163" t="s">
        <v>80</v>
      </c>
      <c r="AW117" s="163" t="s">
        <v>31</v>
      </c>
      <c r="AX117" s="163" t="s">
        <v>78</v>
      </c>
      <c r="AY117" s="166" t="s">
        <v>119</v>
      </c>
    </row>
    <row r="118" s="22" customFormat="true" ht="24" hidden="false" customHeight="true" outlineLevel="0" collapsed="false">
      <c r="B118" s="23"/>
      <c r="C118" s="146" t="s">
        <v>186</v>
      </c>
      <c r="D118" s="146" t="s">
        <v>124</v>
      </c>
      <c r="E118" s="147" t="s">
        <v>187</v>
      </c>
      <c r="F118" s="148" t="s">
        <v>188</v>
      </c>
      <c r="G118" s="149" t="s">
        <v>167</v>
      </c>
      <c r="H118" s="150" t="n">
        <v>1</v>
      </c>
      <c r="I118" s="151"/>
      <c r="J118" s="152" t="n">
        <f aca="false">ROUND(I118*H118,1)</f>
        <v>0</v>
      </c>
      <c r="K118" s="148" t="s">
        <v>128</v>
      </c>
      <c r="L118" s="23"/>
      <c r="M118" s="153"/>
      <c r="N118" s="154" t="s">
        <v>41</v>
      </c>
      <c r="P118" s="155" t="n">
        <f aca="false">O118*H118</f>
        <v>0</v>
      </c>
      <c r="Q118" s="155" t="n">
        <v>0</v>
      </c>
      <c r="R118" s="155" t="n">
        <f aca="false">Q118*H118</f>
        <v>0</v>
      </c>
      <c r="S118" s="155" t="n">
        <v>0.045</v>
      </c>
      <c r="T118" s="155" t="n">
        <f aca="false">S118*H118</f>
        <v>0.045</v>
      </c>
      <c r="U118" s="156"/>
      <c r="AR118" s="157" t="s">
        <v>129</v>
      </c>
      <c r="AT118" s="157" t="s">
        <v>124</v>
      </c>
      <c r="AU118" s="157" t="s">
        <v>130</v>
      </c>
      <c r="AY118" s="3" t="s">
        <v>119</v>
      </c>
      <c r="BE118" s="158" t="n">
        <f aca="false">IF(N118="základní",J118,0)</f>
        <v>0</v>
      </c>
      <c r="BF118" s="158" t="n">
        <f aca="false">IF(N118="snížená",J118,0)</f>
        <v>0</v>
      </c>
      <c r="BG118" s="158" t="n">
        <f aca="false">IF(N118="zákl. přenesená",J118,0)</f>
        <v>0</v>
      </c>
      <c r="BH118" s="158" t="n">
        <f aca="false">IF(N118="sníž. přenesená",J118,0)</f>
        <v>0</v>
      </c>
      <c r="BI118" s="158" t="n">
        <f aca="false">IF(N118="nulová",J118,0)</f>
        <v>0</v>
      </c>
      <c r="BJ118" s="3" t="s">
        <v>78</v>
      </c>
      <c r="BK118" s="158" t="n">
        <f aca="false">ROUND(I118*H118,1)</f>
        <v>0</v>
      </c>
      <c r="BL118" s="3" t="s">
        <v>129</v>
      </c>
      <c r="BM118" s="157" t="s">
        <v>189</v>
      </c>
    </row>
    <row r="119" s="22" customFormat="true" ht="15" hidden="false" customHeight="false" outlineLevel="0" collapsed="false">
      <c r="B119" s="23"/>
      <c r="D119" s="159" t="s">
        <v>132</v>
      </c>
      <c r="F119" s="160" t="s">
        <v>190</v>
      </c>
      <c r="I119" s="161"/>
      <c r="L119" s="23"/>
      <c r="M119" s="162"/>
      <c r="U119" s="54"/>
      <c r="AT119" s="3" t="s">
        <v>132</v>
      </c>
      <c r="AU119" s="3" t="s">
        <v>130</v>
      </c>
    </row>
    <row r="120" s="163" customFormat="true" ht="15" hidden="false" customHeight="false" outlineLevel="0" collapsed="false">
      <c r="B120" s="164"/>
      <c r="D120" s="165" t="s">
        <v>138</v>
      </c>
      <c r="E120" s="166"/>
      <c r="F120" s="167" t="s">
        <v>191</v>
      </c>
      <c r="H120" s="168" t="n">
        <v>1</v>
      </c>
      <c r="I120" s="169"/>
      <c r="L120" s="164"/>
      <c r="M120" s="170"/>
      <c r="U120" s="171"/>
      <c r="AT120" s="166" t="s">
        <v>138</v>
      </c>
      <c r="AU120" s="166" t="s">
        <v>130</v>
      </c>
      <c r="AV120" s="163" t="s">
        <v>80</v>
      </c>
      <c r="AW120" s="163" t="s">
        <v>31</v>
      </c>
      <c r="AX120" s="163" t="s">
        <v>78</v>
      </c>
      <c r="AY120" s="166" t="s">
        <v>119</v>
      </c>
    </row>
    <row r="121" s="22" customFormat="true" ht="16.5" hidden="false" customHeight="true" outlineLevel="0" collapsed="false">
      <c r="B121" s="23"/>
      <c r="C121" s="146" t="s">
        <v>192</v>
      </c>
      <c r="D121" s="146" t="s">
        <v>124</v>
      </c>
      <c r="E121" s="147" t="s">
        <v>193</v>
      </c>
      <c r="F121" s="148" t="s">
        <v>194</v>
      </c>
      <c r="G121" s="149" t="s">
        <v>148</v>
      </c>
      <c r="H121" s="150" t="n">
        <v>45.557</v>
      </c>
      <c r="I121" s="151"/>
      <c r="J121" s="152" t="n">
        <f aca="false">ROUND(I121*H121,1)</f>
        <v>0</v>
      </c>
      <c r="K121" s="148" t="s">
        <v>128</v>
      </c>
      <c r="L121" s="23"/>
      <c r="M121" s="153"/>
      <c r="N121" s="154" t="s">
        <v>41</v>
      </c>
      <c r="P121" s="155" t="n">
        <f aca="false">O121*H121</f>
        <v>0</v>
      </c>
      <c r="Q121" s="155" t="n">
        <v>0</v>
      </c>
      <c r="R121" s="155" t="n">
        <f aca="false">Q121*H121</f>
        <v>0</v>
      </c>
      <c r="S121" s="155" t="n">
        <v>0.0272</v>
      </c>
      <c r="T121" s="155" t="n">
        <f aca="false">S121*H121</f>
        <v>1.2391504</v>
      </c>
      <c r="U121" s="156"/>
      <c r="AR121" s="157" t="s">
        <v>129</v>
      </c>
      <c r="AT121" s="157" t="s">
        <v>124</v>
      </c>
      <c r="AU121" s="157" t="s">
        <v>130</v>
      </c>
      <c r="AY121" s="3" t="s">
        <v>119</v>
      </c>
      <c r="BE121" s="158" t="n">
        <f aca="false">IF(N121="základní",J121,0)</f>
        <v>0</v>
      </c>
      <c r="BF121" s="158" t="n">
        <f aca="false">IF(N121="snížená",J121,0)</f>
        <v>0</v>
      </c>
      <c r="BG121" s="158" t="n">
        <f aca="false">IF(N121="zákl. přenesená",J121,0)</f>
        <v>0</v>
      </c>
      <c r="BH121" s="158" t="n">
        <f aca="false">IF(N121="sníž. přenesená",J121,0)</f>
        <v>0</v>
      </c>
      <c r="BI121" s="158" t="n">
        <f aca="false">IF(N121="nulová",J121,0)</f>
        <v>0</v>
      </c>
      <c r="BJ121" s="3" t="s">
        <v>78</v>
      </c>
      <c r="BK121" s="158" t="n">
        <f aca="false">ROUND(I121*H121,1)</f>
        <v>0</v>
      </c>
      <c r="BL121" s="3" t="s">
        <v>129</v>
      </c>
      <c r="BM121" s="157" t="s">
        <v>195</v>
      </c>
    </row>
    <row r="122" s="22" customFormat="true" ht="15" hidden="false" customHeight="false" outlineLevel="0" collapsed="false">
      <c r="B122" s="23"/>
      <c r="D122" s="159" t="s">
        <v>132</v>
      </c>
      <c r="F122" s="160" t="s">
        <v>196</v>
      </c>
      <c r="I122" s="161"/>
      <c r="L122" s="23"/>
      <c r="M122" s="162"/>
      <c r="U122" s="54"/>
      <c r="AT122" s="3" t="s">
        <v>132</v>
      </c>
      <c r="AU122" s="3" t="s">
        <v>130</v>
      </c>
    </row>
    <row r="123" s="163" customFormat="true" ht="15" hidden="false" customHeight="false" outlineLevel="0" collapsed="false">
      <c r="B123" s="164"/>
      <c r="D123" s="165" t="s">
        <v>138</v>
      </c>
      <c r="E123" s="166"/>
      <c r="F123" s="167" t="s">
        <v>197</v>
      </c>
      <c r="H123" s="168" t="n">
        <v>29.42</v>
      </c>
      <c r="I123" s="169"/>
      <c r="L123" s="164"/>
      <c r="M123" s="170"/>
      <c r="U123" s="171"/>
      <c r="AT123" s="166" t="s">
        <v>138</v>
      </c>
      <c r="AU123" s="166" t="s">
        <v>130</v>
      </c>
      <c r="AV123" s="163" t="s">
        <v>80</v>
      </c>
      <c r="AW123" s="163" t="s">
        <v>31</v>
      </c>
      <c r="AX123" s="163" t="s">
        <v>70</v>
      </c>
      <c r="AY123" s="166" t="s">
        <v>119</v>
      </c>
    </row>
    <row r="124" s="163" customFormat="true" ht="15" hidden="false" customHeight="false" outlineLevel="0" collapsed="false">
      <c r="B124" s="164"/>
      <c r="D124" s="165" t="s">
        <v>138</v>
      </c>
      <c r="E124" s="166"/>
      <c r="F124" s="167" t="s">
        <v>198</v>
      </c>
      <c r="H124" s="168" t="n">
        <v>-2.867</v>
      </c>
      <c r="I124" s="169"/>
      <c r="L124" s="164"/>
      <c r="M124" s="170"/>
      <c r="U124" s="171"/>
      <c r="AT124" s="166" t="s">
        <v>138</v>
      </c>
      <c r="AU124" s="166" t="s">
        <v>130</v>
      </c>
      <c r="AV124" s="163" t="s">
        <v>80</v>
      </c>
      <c r="AW124" s="163" t="s">
        <v>31</v>
      </c>
      <c r="AX124" s="163" t="s">
        <v>70</v>
      </c>
      <c r="AY124" s="166" t="s">
        <v>119</v>
      </c>
    </row>
    <row r="125" s="163" customFormat="true" ht="15" hidden="false" customHeight="false" outlineLevel="0" collapsed="false">
      <c r="B125" s="164"/>
      <c r="D125" s="165" t="s">
        <v>138</v>
      </c>
      <c r="E125" s="166"/>
      <c r="F125" s="167" t="s">
        <v>199</v>
      </c>
      <c r="H125" s="168" t="n">
        <v>-8.4</v>
      </c>
      <c r="I125" s="169"/>
      <c r="L125" s="164"/>
      <c r="M125" s="170"/>
      <c r="U125" s="171"/>
      <c r="AT125" s="166" t="s">
        <v>138</v>
      </c>
      <c r="AU125" s="166" t="s">
        <v>130</v>
      </c>
      <c r="AV125" s="163" t="s">
        <v>80</v>
      </c>
      <c r="AW125" s="163" t="s">
        <v>31</v>
      </c>
      <c r="AX125" s="163" t="s">
        <v>70</v>
      </c>
      <c r="AY125" s="166" t="s">
        <v>119</v>
      </c>
    </row>
    <row r="126" s="163" customFormat="true" ht="15" hidden="false" customHeight="false" outlineLevel="0" collapsed="false">
      <c r="B126" s="164"/>
      <c r="D126" s="165" t="s">
        <v>138</v>
      </c>
      <c r="E126" s="166"/>
      <c r="F126" s="167" t="s">
        <v>200</v>
      </c>
      <c r="H126" s="168" t="n">
        <v>0.308</v>
      </c>
      <c r="I126" s="169"/>
      <c r="L126" s="164"/>
      <c r="M126" s="170"/>
      <c r="U126" s="171"/>
      <c r="AT126" s="166" t="s">
        <v>138</v>
      </c>
      <c r="AU126" s="166" t="s">
        <v>130</v>
      </c>
      <c r="AV126" s="163" t="s">
        <v>80</v>
      </c>
      <c r="AW126" s="163" t="s">
        <v>31</v>
      </c>
      <c r="AX126" s="163" t="s">
        <v>70</v>
      </c>
      <c r="AY126" s="166" t="s">
        <v>119</v>
      </c>
    </row>
    <row r="127" s="163" customFormat="true" ht="15" hidden="false" customHeight="false" outlineLevel="0" collapsed="false">
      <c r="B127" s="164"/>
      <c r="D127" s="165" t="s">
        <v>138</v>
      </c>
      <c r="E127" s="166"/>
      <c r="F127" s="167" t="s">
        <v>201</v>
      </c>
      <c r="H127" s="168" t="n">
        <v>0.188</v>
      </c>
      <c r="I127" s="169"/>
      <c r="L127" s="164"/>
      <c r="M127" s="170"/>
      <c r="U127" s="171"/>
      <c r="AT127" s="166" t="s">
        <v>138</v>
      </c>
      <c r="AU127" s="166" t="s">
        <v>130</v>
      </c>
      <c r="AV127" s="163" t="s">
        <v>80</v>
      </c>
      <c r="AW127" s="163" t="s">
        <v>31</v>
      </c>
      <c r="AX127" s="163" t="s">
        <v>70</v>
      </c>
      <c r="AY127" s="166" t="s">
        <v>119</v>
      </c>
    </row>
    <row r="128" s="163" customFormat="true" ht="15" hidden="false" customHeight="false" outlineLevel="0" collapsed="false">
      <c r="B128" s="164"/>
      <c r="D128" s="165" t="s">
        <v>138</v>
      </c>
      <c r="E128" s="166"/>
      <c r="F128" s="167" t="s">
        <v>202</v>
      </c>
      <c r="H128" s="168" t="n">
        <v>0.41</v>
      </c>
      <c r="I128" s="169"/>
      <c r="L128" s="164"/>
      <c r="M128" s="170"/>
      <c r="U128" s="171"/>
      <c r="AT128" s="166" t="s">
        <v>138</v>
      </c>
      <c r="AU128" s="166" t="s">
        <v>130</v>
      </c>
      <c r="AV128" s="163" t="s">
        <v>80</v>
      </c>
      <c r="AW128" s="163" t="s">
        <v>31</v>
      </c>
      <c r="AX128" s="163" t="s">
        <v>70</v>
      </c>
      <c r="AY128" s="166" t="s">
        <v>119</v>
      </c>
    </row>
    <row r="129" s="180" customFormat="true" ht="15" hidden="false" customHeight="false" outlineLevel="0" collapsed="false">
      <c r="B129" s="181"/>
      <c r="D129" s="165" t="s">
        <v>138</v>
      </c>
      <c r="E129" s="182"/>
      <c r="F129" s="183" t="s">
        <v>203</v>
      </c>
      <c r="H129" s="184" t="n">
        <v>19.059</v>
      </c>
      <c r="I129" s="185"/>
      <c r="L129" s="181"/>
      <c r="M129" s="186"/>
      <c r="U129" s="187"/>
      <c r="AT129" s="182" t="s">
        <v>138</v>
      </c>
      <c r="AU129" s="182" t="s">
        <v>130</v>
      </c>
      <c r="AV129" s="180" t="s">
        <v>130</v>
      </c>
      <c r="AW129" s="180" t="s">
        <v>31</v>
      </c>
      <c r="AX129" s="180" t="s">
        <v>70</v>
      </c>
      <c r="AY129" s="182" t="s">
        <v>119</v>
      </c>
    </row>
    <row r="130" s="163" customFormat="true" ht="15" hidden="false" customHeight="false" outlineLevel="0" collapsed="false">
      <c r="B130" s="164"/>
      <c r="D130" s="165" t="s">
        <v>138</v>
      </c>
      <c r="E130" s="166"/>
      <c r="F130" s="167" t="s">
        <v>204</v>
      </c>
      <c r="H130" s="168" t="n">
        <v>36.46</v>
      </c>
      <c r="I130" s="169"/>
      <c r="L130" s="164"/>
      <c r="M130" s="170"/>
      <c r="U130" s="171"/>
      <c r="AT130" s="166" t="s">
        <v>138</v>
      </c>
      <c r="AU130" s="166" t="s">
        <v>130</v>
      </c>
      <c r="AV130" s="163" t="s">
        <v>80</v>
      </c>
      <c r="AW130" s="163" t="s">
        <v>31</v>
      </c>
      <c r="AX130" s="163" t="s">
        <v>70</v>
      </c>
      <c r="AY130" s="166" t="s">
        <v>119</v>
      </c>
    </row>
    <row r="131" s="163" customFormat="true" ht="15" hidden="false" customHeight="false" outlineLevel="0" collapsed="false">
      <c r="B131" s="164"/>
      <c r="D131" s="165" t="s">
        <v>138</v>
      </c>
      <c r="E131" s="166"/>
      <c r="F131" s="167" t="s">
        <v>205</v>
      </c>
      <c r="H131" s="168" t="n">
        <v>-3.023</v>
      </c>
      <c r="I131" s="169"/>
      <c r="L131" s="164"/>
      <c r="M131" s="170"/>
      <c r="U131" s="171"/>
      <c r="AT131" s="166" t="s">
        <v>138</v>
      </c>
      <c r="AU131" s="166" t="s">
        <v>130</v>
      </c>
      <c r="AV131" s="163" t="s">
        <v>80</v>
      </c>
      <c r="AW131" s="163" t="s">
        <v>31</v>
      </c>
      <c r="AX131" s="163" t="s">
        <v>70</v>
      </c>
      <c r="AY131" s="166" t="s">
        <v>119</v>
      </c>
    </row>
    <row r="132" s="163" customFormat="true" ht="15" hidden="false" customHeight="false" outlineLevel="0" collapsed="false">
      <c r="B132" s="164"/>
      <c r="D132" s="165" t="s">
        <v>138</v>
      </c>
      <c r="E132" s="166"/>
      <c r="F132" s="167" t="s">
        <v>199</v>
      </c>
      <c r="H132" s="168" t="n">
        <v>-8.4</v>
      </c>
      <c r="I132" s="169"/>
      <c r="L132" s="164"/>
      <c r="M132" s="170"/>
      <c r="U132" s="171"/>
      <c r="AT132" s="166" t="s">
        <v>138</v>
      </c>
      <c r="AU132" s="166" t="s">
        <v>130</v>
      </c>
      <c r="AV132" s="163" t="s">
        <v>80</v>
      </c>
      <c r="AW132" s="163" t="s">
        <v>31</v>
      </c>
      <c r="AX132" s="163" t="s">
        <v>70</v>
      </c>
      <c r="AY132" s="166" t="s">
        <v>119</v>
      </c>
    </row>
    <row r="133" s="163" customFormat="true" ht="15" hidden="false" customHeight="false" outlineLevel="0" collapsed="false">
      <c r="B133" s="164"/>
      <c r="D133" s="165" t="s">
        <v>138</v>
      </c>
      <c r="E133" s="166"/>
      <c r="F133" s="167" t="s">
        <v>206</v>
      </c>
      <c r="H133" s="168" t="n">
        <v>0.675</v>
      </c>
      <c r="I133" s="169"/>
      <c r="L133" s="164"/>
      <c r="M133" s="170"/>
      <c r="U133" s="171"/>
      <c r="AT133" s="166" t="s">
        <v>138</v>
      </c>
      <c r="AU133" s="166" t="s">
        <v>130</v>
      </c>
      <c r="AV133" s="163" t="s">
        <v>80</v>
      </c>
      <c r="AW133" s="163" t="s">
        <v>31</v>
      </c>
      <c r="AX133" s="163" t="s">
        <v>70</v>
      </c>
      <c r="AY133" s="166" t="s">
        <v>119</v>
      </c>
    </row>
    <row r="134" s="163" customFormat="true" ht="15" hidden="false" customHeight="false" outlineLevel="0" collapsed="false">
      <c r="B134" s="164"/>
      <c r="D134" s="165" t="s">
        <v>138</v>
      </c>
      <c r="E134" s="166"/>
      <c r="F134" s="167" t="s">
        <v>207</v>
      </c>
      <c r="H134" s="168" t="n">
        <v>0.375</v>
      </c>
      <c r="I134" s="169"/>
      <c r="L134" s="164"/>
      <c r="M134" s="170"/>
      <c r="U134" s="171"/>
      <c r="AT134" s="166" t="s">
        <v>138</v>
      </c>
      <c r="AU134" s="166" t="s">
        <v>130</v>
      </c>
      <c r="AV134" s="163" t="s">
        <v>80</v>
      </c>
      <c r="AW134" s="163" t="s">
        <v>31</v>
      </c>
      <c r="AX134" s="163" t="s">
        <v>70</v>
      </c>
      <c r="AY134" s="166" t="s">
        <v>119</v>
      </c>
    </row>
    <row r="135" s="163" customFormat="true" ht="15" hidden="false" customHeight="false" outlineLevel="0" collapsed="false">
      <c r="B135" s="164"/>
      <c r="D135" s="165" t="s">
        <v>138</v>
      </c>
      <c r="E135" s="166"/>
      <c r="F135" s="167" t="s">
        <v>208</v>
      </c>
      <c r="H135" s="168" t="n">
        <v>0.411</v>
      </c>
      <c r="I135" s="169"/>
      <c r="L135" s="164"/>
      <c r="M135" s="170"/>
      <c r="U135" s="171"/>
      <c r="AT135" s="166" t="s">
        <v>138</v>
      </c>
      <c r="AU135" s="166" t="s">
        <v>130</v>
      </c>
      <c r="AV135" s="163" t="s">
        <v>80</v>
      </c>
      <c r="AW135" s="163" t="s">
        <v>31</v>
      </c>
      <c r="AX135" s="163" t="s">
        <v>70</v>
      </c>
      <c r="AY135" s="166" t="s">
        <v>119</v>
      </c>
    </row>
    <row r="136" s="180" customFormat="true" ht="15" hidden="false" customHeight="false" outlineLevel="0" collapsed="false">
      <c r="B136" s="181"/>
      <c r="D136" s="165" t="s">
        <v>138</v>
      </c>
      <c r="E136" s="182"/>
      <c r="F136" s="183" t="s">
        <v>209</v>
      </c>
      <c r="H136" s="184" t="n">
        <v>26.498</v>
      </c>
      <c r="I136" s="185"/>
      <c r="L136" s="181"/>
      <c r="M136" s="186"/>
      <c r="U136" s="187"/>
      <c r="AT136" s="182" t="s">
        <v>138</v>
      </c>
      <c r="AU136" s="182" t="s">
        <v>130</v>
      </c>
      <c r="AV136" s="180" t="s">
        <v>130</v>
      </c>
      <c r="AW136" s="180" t="s">
        <v>31</v>
      </c>
      <c r="AX136" s="180" t="s">
        <v>70</v>
      </c>
      <c r="AY136" s="182" t="s">
        <v>119</v>
      </c>
    </row>
    <row r="137" s="172" customFormat="true" ht="15" hidden="false" customHeight="false" outlineLevel="0" collapsed="false">
      <c r="B137" s="173"/>
      <c r="D137" s="165" t="s">
        <v>138</v>
      </c>
      <c r="E137" s="174"/>
      <c r="F137" s="175" t="s">
        <v>172</v>
      </c>
      <c r="H137" s="176" t="n">
        <v>45.557</v>
      </c>
      <c r="I137" s="177"/>
      <c r="L137" s="173"/>
      <c r="M137" s="178"/>
      <c r="U137" s="179"/>
      <c r="AT137" s="174" t="s">
        <v>138</v>
      </c>
      <c r="AU137" s="174" t="s">
        <v>130</v>
      </c>
      <c r="AV137" s="172" t="s">
        <v>129</v>
      </c>
      <c r="AW137" s="172" t="s">
        <v>31</v>
      </c>
      <c r="AX137" s="172" t="s">
        <v>78</v>
      </c>
      <c r="AY137" s="174" t="s">
        <v>119</v>
      </c>
    </row>
    <row r="138" s="22" customFormat="true" ht="16.5" hidden="false" customHeight="true" outlineLevel="0" collapsed="false">
      <c r="B138" s="23"/>
      <c r="C138" s="146" t="s">
        <v>8</v>
      </c>
      <c r="D138" s="146" t="s">
        <v>124</v>
      </c>
      <c r="E138" s="147" t="s">
        <v>210</v>
      </c>
      <c r="F138" s="148" t="s">
        <v>211</v>
      </c>
      <c r="G138" s="149" t="s">
        <v>148</v>
      </c>
      <c r="H138" s="150" t="n">
        <v>15.739</v>
      </c>
      <c r="I138" s="151"/>
      <c r="J138" s="152" t="n">
        <f aca="false">ROUND(I138*H138,1)</f>
        <v>0</v>
      </c>
      <c r="K138" s="148" t="s">
        <v>128</v>
      </c>
      <c r="L138" s="23"/>
      <c r="M138" s="153"/>
      <c r="N138" s="154" t="s">
        <v>41</v>
      </c>
      <c r="P138" s="155" t="n">
        <f aca="false">O138*H138</f>
        <v>0</v>
      </c>
      <c r="Q138" s="155" t="n">
        <v>0</v>
      </c>
      <c r="R138" s="155" t="n">
        <f aca="false">Q138*H138</f>
        <v>0</v>
      </c>
      <c r="S138" s="155" t="n">
        <v>0.261</v>
      </c>
      <c r="T138" s="155" t="n">
        <f aca="false">S138*H138</f>
        <v>4.107879</v>
      </c>
      <c r="U138" s="156"/>
      <c r="AR138" s="157" t="s">
        <v>129</v>
      </c>
      <c r="AT138" s="157" t="s">
        <v>124</v>
      </c>
      <c r="AU138" s="157" t="s">
        <v>130</v>
      </c>
      <c r="AY138" s="3" t="s">
        <v>119</v>
      </c>
      <c r="BE138" s="158" t="n">
        <f aca="false">IF(N138="základní",J138,0)</f>
        <v>0</v>
      </c>
      <c r="BF138" s="158" t="n">
        <f aca="false">IF(N138="snížená",J138,0)</f>
        <v>0</v>
      </c>
      <c r="BG138" s="158" t="n">
        <f aca="false">IF(N138="zákl. přenesená",J138,0)</f>
        <v>0</v>
      </c>
      <c r="BH138" s="158" t="n">
        <f aca="false">IF(N138="sníž. přenesená",J138,0)</f>
        <v>0</v>
      </c>
      <c r="BI138" s="158" t="n">
        <f aca="false">IF(N138="nulová",J138,0)</f>
        <v>0</v>
      </c>
      <c r="BJ138" s="3" t="s">
        <v>78</v>
      </c>
      <c r="BK138" s="158" t="n">
        <f aca="false">ROUND(I138*H138,1)</f>
        <v>0</v>
      </c>
      <c r="BL138" s="3" t="s">
        <v>129</v>
      </c>
      <c r="BM138" s="157" t="s">
        <v>212</v>
      </c>
    </row>
    <row r="139" s="22" customFormat="true" ht="15" hidden="false" customHeight="false" outlineLevel="0" collapsed="false">
      <c r="B139" s="23"/>
      <c r="D139" s="159" t="s">
        <v>132</v>
      </c>
      <c r="F139" s="160" t="s">
        <v>213</v>
      </c>
      <c r="I139" s="161"/>
      <c r="L139" s="23"/>
      <c r="M139" s="162"/>
      <c r="U139" s="54"/>
      <c r="AT139" s="3" t="s">
        <v>132</v>
      </c>
      <c r="AU139" s="3" t="s">
        <v>130</v>
      </c>
    </row>
    <row r="140" s="163" customFormat="true" ht="15" hidden="false" customHeight="false" outlineLevel="0" collapsed="false">
      <c r="B140" s="164"/>
      <c r="D140" s="165" t="s">
        <v>138</v>
      </c>
      <c r="E140" s="166"/>
      <c r="F140" s="167" t="s">
        <v>214</v>
      </c>
      <c r="H140" s="168" t="n">
        <v>8.4</v>
      </c>
      <c r="I140" s="169"/>
      <c r="L140" s="164"/>
      <c r="M140" s="170"/>
      <c r="U140" s="171"/>
      <c r="AT140" s="166" t="s">
        <v>138</v>
      </c>
      <c r="AU140" s="166" t="s">
        <v>130</v>
      </c>
      <c r="AV140" s="163" t="s">
        <v>80</v>
      </c>
      <c r="AW140" s="163" t="s">
        <v>31</v>
      </c>
      <c r="AX140" s="163" t="s">
        <v>70</v>
      </c>
      <c r="AY140" s="166" t="s">
        <v>119</v>
      </c>
    </row>
    <row r="141" s="163" customFormat="true" ht="15" hidden="false" customHeight="false" outlineLevel="0" collapsed="false">
      <c r="B141" s="164"/>
      <c r="D141" s="165" t="s">
        <v>138</v>
      </c>
      <c r="E141" s="166"/>
      <c r="F141" s="167" t="s">
        <v>215</v>
      </c>
      <c r="H141" s="168" t="n">
        <v>7.339</v>
      </c>
      <c r="I141" s="169"/>
      <c r="L141" s="164"/>
      <c r="M141" s="170"/>
      <c r="U141" s="171"/>
      <c r="AT141" s="166" t="s">
        <v>138</v>
      </c>
      <c r="AU141" s="166" t="s">
        <v>130</v>
      </c>
      <c r="AV141" s="163" t="s">
        <v>80</v>
      </c>
      <c r="AW141" s="163" t="s">
        <v>31</v>
      </c>
      <c r="AX141" s="163" t="s">
        <v>70</v>
      </c>
      <c r="AY141" s="166" t="s">
        <v>119</v>
      </c>
    </row>
    <row r="142" s="172" customFormat="true" ht="15" hidden="false" customHeight="false" outlineLevel="0" collapsed="false">
      <c r="B142" s="173"/>
      <c r="D142" s="165" t="s">
        <v>138</v>
      </c>
      <c r="E142" s="174"/>
      <c r="F142" s="175" t="s">
        <v>172</v>
      </c>
      <c r="H142" s="176" t="n">
        <v>15.739</v>
      </c>
      <c r="I142" s="177"/>
      <c r="L142" s="173"/>
      <c r="M142" s="178"/>
      <c r="U142" s="179"/>
      <c r="AT142" s="174" t="s">
        <v>138</v>
      </c>
      <c r="AU142" s="174" t="s">
        <v>130</v>
      </c>
      <c r="AV142" s="172" t="s">
        <v>129</v>
      </c>
      <c r="AW142" s="172" t="s">
        <v>31</v>
      </c>
      <c r="AX142" s="172" t="s">
        <v>78</v>
      </c>
      <c r="AY142" s="174" t="s">
        <v>119</v>
      </c>
    </row>
    <row r="143" s="22" customFormat="true" ht="24" hidden="false" customHeight="true" outlineLevel="0" collapsed="false">
      <c r="B143" s="23"/>
      <c r="C143" s="146" t="s">
        <v>216</v>
      </c>
      <c r="D143" s="146" t="s">
        <v>124</v>
      </c>
      <c r="E143" s="147" t="s">
        <v>217</v>
      </c>
      <c r="F143" s="148" t="s">
        <v>218</v>
      </c>
      <c r="G143" s="149" t="s">
        <v>148</v>
      </c>
      <c r="H143" s="150" t="n">
        <v>2.033</v>
      </c>
      <c r="I143" s="151"/>
      <c r="J143" s="152" t="n">
        <f aca="false">ROUND(I143*H143,1)</f>
        <v>0</v>
      </c>
      <c r="K143" s="148" t="s">
        <v>128</v>
      </c>
      <c r="L143" s="23"/>
      <c r="M143" s="153"/>
      <c r="N143" s="154" t="s">
        <v>41</v>
      </c>
      <c r="P143" s="155" t="n">
        <f aca="false">O143*H143</f>
        <v>0</v>
      </c>
      <c r="Q143" s="155" t="n">
        <v>0</v>
      </c>
      <c r="R143" s="155" t="n">
        <f aca="false">Q143*H143</f>
        <v>0</v>
      </c>
      <c r="S143" s="155" t="n">
        <v>0.055</v>
      </c>
      <c r="T143" s="155" t="n">
        <f aca="false">S143*H143</f>
        <v>0.111815</v>
      </c>
      <c r="U143" s="156"/>
      <c r="AR143" s="157" t="s">
        <v>129</v>
      </c>
      <c r="AT143" s="157" t="s">
        <v>124</v>
      </c>
      <c r="AU143" s="157" t="s">
        <v>130</v>
      </c>
      <c r="AY143" s="3" t="s">
        <v>119</v>
      </c>
      <c r="BE143" s="158" t="n">
        <f aca="false">IF(N143="základní",J143,0)</f>
        <v>0</v>
      </c>
      <c r="BF143" s="158" t="n">
        <f aca="false">IF(N143="snížená",J143,0)</f>
        <v>0</v>
      </c>
      <c r="BG143" s="158" t="n">
        <f aca="false">IF(N143="zákl. přenesená",J143,0)</f>
        <v>0</v>
      </c>
      <c r="BH143" s="158" t="n">
        <f aca="false">IF(N143="sníž. přenesená",J143,0)</f>
        <v>0</v>
      </c>
      <c r="BI143" s="158" t="n">
        <f aca="false">IF(N143="nulová",J143,0)</f>
        <v>0</v>
      </c>
      <c r="BJ143" s="3" t="s">
        <v>78</v>
      </c>
      <c r="BK143" s="158" t="n">
        <f aca="false">ROUND(I143*H143,1)</f>
        <v>0</v>
      </c>
      <c r="BL143" s="3" t="s">
        <v>129</v>
      </c>
      <c r="BM143" s="157" t="s">
        <v>219</v>
      </c>
    </row>
    <row r="144" s="22" customFormat="true" ht="15" hidden="false" customHeight="false" outlineLevel="0" collapsed="false">
      <c r="B144" s="23"/>
      <c r="D144" s="159" t="s">
        <v>132</v>
      </c>
      <c r="F144" s="160" t="s">
        <v>220</v>
      </c>
      <c r="I144" s="161"/>
      <c r="L144" s="23"/>
      <c r="M144" s="162"/>
      <c r="U144" s="54"/>
      <c r="AT144" s="3" t="s">
        <v>132</v>
      </c>
      <c r="AU144" s="3" t="s">
        <v>130</v>
      </c>
    </row>
    <row r="145" s="163" customFormat="true" ht="15" hidden="false" customHeight="false" outlineLevel="0" collapsed="false">
      <c r="B145" s="164"/>
      <c r="D145" s="165" t="s">
        <v>138</v>
      </c>
      <c r="E145" s="166"/>
      <c r="F145" s="167" t="s">
        <v>221</v>
      </c>
      <c r="H145" s="168" t="n">
        <v>1.025</v>
      </c>
      <c r="I145" s="169"/>
      <c r="L145" s="164"/>
      <c r="M145" s="170"/>
      <c r="U145" s="171"/>
      <c r="AT145" s="166" t="s">
        <v>138</v>
      </c>
      <c r="AU145" s="166" t="s">
        <v>130</v>
      </c>
      <c r="AV145" s="163" t="s">
        <v>80</v>
      </c>
      <c r="AW145" s="163" t="s">
        <v>31</v>
      </c>
      <c r="AX145" s="163" t="s">
        <v>70</v>
      </c>
      <c r="AY145" s="166" t="s">
        <v>119</v>
      </c>
    </row>
    <row r="146" s="163" customFormat="true" ht="15" hidden="false" customHeight="false" outlineLevel="0" collapsed="false">
      <c r="B146" s="164"/>
      <c r="D146" s="165" t="s">
        <v>138</v>
      </c>
      <c r="E146" s="166"/>
      <c r="F146" s="167" t="s">
        <v>222</v>
      </c>
      <c r="H146" s="168" t="n">
        <v>1.008</v>
      </c>
      <c r="I146" s="169"/>
      <c r="L146" s="164"/>
      <c r="M146" s="170"/>
      <c r="U146" s="171"/>
      <c r="AT146" s="166" t="s">
        <v>138</v>
      </c>
      <c r="AU146" s="166" t="s">
        <v>130</v>
      </c>
      <c r="AV146" s="163" t="s">
        <v>80</v>
      </c>
      <c r="AW146" s="163" t="s">
        <v>31</v>
      </c>
      <c r="AX146" s="163" t="s">
        <v>70</v>
      </c>
      <c r="AY146" s="166" t="s">
        <v>119</v>
      </c>
    </row>
    <row r="147" s="172" customFormat="true" ht="15" hidden="false" customHeight="false" outlineLevel="0" collapsed="false">
      <c r="B147" s="173"/>
      <c r="D147" s="165" t="s">
        <v>138</v>
      </c>
      <c r="E147" s="174"/>
      <c r="F147" s="175" t="s">
        <v>172</v>
      </c>
      <c r="H147" s="176" t="n">
        <v>2.033</v>
      </c>
      <c r="I147" s="177"/>
      <c r="L147" s="173"/>
      <c r="M147" s="178"/>
      <c r="U147" s="179"/>
      <c r="AT147" s="174" t="s">
        <v>138</v>
      </c>
      <c r="AU147" s="174" t="s">
        <v>130</v>
      </c>
      <c r="AV147" s="172" t="s">
        <v>129</v>
      </c>
      <c r="AW147" s="172" t="s">
        <v>31</v>
      </c>
      <c r="AX147" s="172" t="s">
        <v>78</v>
      </c>
      <c r="AY147" s="174" t="s">
        <v>119</v>
      </c>
    </row>
    <row r="148" s="22" customFormat="true" ht="16.5" hidden="false" customHeight="true" outlineLevel="0" collapsed="false">
      <c r="B148" s="23"/>
      <c r="C148" s="146" t="s">
        <v>223</v>
      </c>
      <c r="D148" s="146" t="s">
        <v>124</v>
      </c>
      <c r="E148" s="147" t="s">
        <v>224</v>
      </c>
      <c r="F148" s="148" t="s">
        <v>225</v>
      </c>
      <c r="G148" s="149" t="s">
        <v>167</v>
      </c>
      <c r="H148" s="150" t="n">
        <v>3</v>
      </c>
      <c r="I148" s="151"/>
      <c r="J148" s="152" t="n">
        <f aca="false">ROUND(I148*H148,1)</f>
        <v>0</v>
      </c>
      <c r="K148" s="148" t="s">
        <v>128</v>
      </c>
      <c r="L148" s="23"/>
      <c r="M148" s="153"/>
      <c r="N148" s="154" t="s">
        <v>41</v>
      </c>
      <c r="P148" s="155" t="n">
        <f aca="false">O148*H148</f>
        <v>0</v>
      </c>
      <c r="Q148" s="155" t="n">
        <v>0</v>
      </c>
      <c r="R148" s="155" t="n">
        <f aca="false">Q148*H148</f>
        <v>0</v>
      </c>
      <c r="S148" s="155" t="n">
        <v>0.04285</v>
      </c>
      <c r="T148" s="155" t="n">
        <f aca="false">S148*H148</f>
        <v>0.12855</v>
      </c>
      <c r="U148" s="156"/>
      <c r="AR148" s="157" t="s">
        <v>129</v>
      </c>
      <c r="AT148" s="157" t="s">
        <v>124</v>
      </c>
      <c r="AU148" s="157" t="s">
        <v>130</v>
      </c>
      <c r="AY148" s="3" t="s">
        <v>119</v>
      </c>
      <c r="BE148" s="158" t="n">
        <f aca="false">IF(N148="základní",J148,0)</f>
        <v>0</v>
      </c>
      <c r="BF148" s="158" t="n">
        <f aca="false">IF(N148="snížená",J148,0)</f>
        <v>0</v>
      </c>
      <c r="BG148" s="158" t="n">
        <f aca="false">IF(N148="zákl. přenesená",J148,0)</f>
        <v>0</v>
      </c>
      <c r="BH148" s="158" t="n">
        <f aca="false">IF(N148="sníž. přenesená",J148,0)</f>
        <v>0</v>
      </c>
      <c r="BI148" s="158" t="n">
        <f aca="false">IF(N148="nulová",J148,0)</f>
        <v>0</v>
      </c>
      <c r="BJ148" s="3" t="s">
        <v>78</v>
      </c>
      <c r="BK148" s="158" t="n">
        <f aca="false">ROUND(I148*H148,1)</f>
        <v>0</v>
      </c>
      <c r="BL148" s="3" t="s">
        <v>129</v>
      </c>
      <c r="BM148" s="157" t="s">
        <v>226</v>
      </c>
    </row>
    <row r="149" s="22" customFormat="true" ht="15" hidden="false" customHeight="false" outlineLevel="0" collapsed="false">
      <c r="B149" s="23"/>
      <c r="D149" s="159" t="s">
        <v>132</v>
      </c>
      <c r="F149" s="160" t="s">
        <v>227</v>
      </c>
      <c r="I149" s="161"/>
      <c r="L149" s="23"/>
      <c r="M149" s="162"/>
      <c r="U149" s="54"/>
      <c r="AT149" s="3" t="s">
        <v>132</v>
      </c>
      <c r="AU149" s="3" t="s">
        <v>130</v>
      </c>
    </row>
    <row r="150" s="163" customFormat="true" ht="15" hidden="false" customHeight="false" outlineLevel="0" collapsed="false">
      <c r="B150" s="164"/>
      <c r="D150" s="165" t="s">
        <v>138</v>
      </c>
      <c r="E150" s="166"/>
      <c r="F150" s="167" t="s">
        <v>228</v>
      </c>
      <c r="H150" s="168" t="n">
        <v>2</v>
      </c>
      <c r="I150" s="169"/>
      <c r="L150" s="164"/>
      <c r="M150" s="170"/>
      <c r="U150" s="171"/>
      <c r="AT150" s="166" t="s">
        <v>138</v>
      </c>
      <c r="AU150" s="166" t="s">
        <v>130</v>
      </c>
      <c r="AV150" s="163" t="s">
        <v>80</v>
      </c>
      <c r="AW150" s="163" t="s">
        <v>31</v>
      </c>
      <c r="AX150" s="163" t="s">
        <v>70</v>
      </c>
      <c r="AY150" s="166" t="s">
        <v>119</v>
      </c>
    </row>
    <row r="151" s="163" customFormat="true" ht="15" hidden="false" customHeight="false" outlineLevel="0" collapsed="false">
      <c r="B151" s="164"/>
      <c r="D151" s="165" t="s">
        <v>138</v>
      </c>
      <c r="E151" s="166"/>
      <c r="F151" s="167" t="s">
        <v>229</v>
      </c>
      <c r="H151" s="168" t="n">
        <v>1</v>
      </c>
      <c r="I151" s="169"/>
      <c r="L151" s="164"/>
      <c r="M151" s="170"/>
      <c r="U151" s="171"/>
      <c r="AT151" s="166" t="s">
        <v>138</v>
      </c>
      <c r="AU151" s="166" t="s">
        <v>130</v>
      </c>
      <c r="AV151" s="163" t="s">
        <v>80</v>
      </c>
      <c r="AW151" s="163" t="s">
        <v>31</v>
      </c>
      <c r="AX151" s="163" t="s">
        <v>70</v>
      </c>
      <c r="AY151" s="166" t="s">
        <v>119</v>
      </c>
    </row>
    <row r="152" s="172" customFormat="true" ht="15" hidden="false" customHeight="false" outlineLevel="0" collapsed="false">
      <c r="B152" s="173"/>
      <c r="D152" s="165" t="s">
        <v>138</v>
      </c>
      <c r="E152" s="174"/>
      <c r="F152" s="175" t="s">
        <v>172</v>
      </c>
      <c r="H152" s="176" t="n">
        <v>3</v>
      </c>
      <c r="I152" s="177"/>
      <c r="L152" s="173"/>
      <c r="M152" s="178"/>
      <c r="U152" s="179"/>
      <c r="AT152" s="174" t="s">
        <v>138</v>
      </c>
      <c r="AU152" s="174" t="s">
        <v>130</v>
      </c>
      <c r="AV152" s="172" t="s">
        <v>129</v>
      </c>
      <c r="AW152" s="172" t="s">
        <v>31</v>
      </c>
      <c r="AX152" s="172" t="s">
        <v>78</v>
      </c>
      <c r="AY152" s="174" t="s">
        <v>119</v>
      </c>
    </row>
    <row r="153" s="22" customFormat="true" ht="24" hidden="false" customHeight="true" outlineLevel="0" collapsed="false">
      <c r="B153" s="23"/>
      <c r="C153" s="146" t="s">
        <v>230</v>
      </c>
      <c r="D153" s="146" t="s">
        <v>124</v>
      </c>
      <c r="E153" s="147" t="s">
        <v>231</v>
      </c>
      <c r="F153" s="148" t="s">
        <v>232</v>
      </c>
      <c r="G153" s="149" t="s">
        <v>148</v>
      </c>
      <c r="H153" s="150" t="n">
        <v>74.984</v>
      </c>
      <c r="I153" s="151"/>
      <c r="J153" s="152" t="n">
        <f aca="false">ROUND(I153*H153,1)</f>
        <v>0</v>
      </c>
      <c r="K153" s="148"/>
      <c r="L153" s="23"/>
      <c r="M153" s="153"/>
      <c r="N153" s="154" t="s">
        <v>41</v>
      </c>
      <c r="P153" s="155" t="n">
        <f aca="false">O153*H153</f>
        <v>0</v>
      </c>
      <c r="Q153" s="155" t="n">
        <v>0</v>
      </c>
      <c r="R153" s="155" t="n">
        <f aca="false">Q153*H153</f>
        <v>0</v>
      </c>
      <c r="S153" s="155" t="n">
        <v>0.122</v>
      </c>
      <c r="T153" s="155" t="n">
        <f aca="false">S153*H153</f>
        <v>9.148048</v>
      </c>
      <c r="U153" s="156"/>
      <c r="AR153" s="157" t="s">
        <v>129</v>
      </c>
      <c r="AT153" s="157" t="s">
        <v>124</v>
      </c>
      <c r="AU153" s="157" t="s">
        <v>130</v>
      </c>
      <c r="AY153" s="3" t="s">
        <v>119</v>
      </c>
      <c r="BE153" s="158" t="n">
        <f aca="false">IF(N153="základní",J153,0)</f>
        <v>0</v>
      </c>
      <c r="BF153" s="158" t="n">
        <f aca="false">IF(N153="snížená",J153,0)</f>
        <v>0</v>
      </c>
      <c r="BG153" s="158" t="n">
        <f aca="false">IF(N153="zákl. přenesená",J153,0)</f>
        <v>0</v>
      </c>
      <c r="BH153" s="158" t="n">
        <f aca="false">IF(N153="sníž. přenesená",J153,0)</f>
        <v>0</v>
      </c>
      <c r="BI153" s="158" t="n">
        <f aca="false">IF(N153="nulová",J153,0)</f>
        <v>0</v>
      </c>
      <c r="BJ153" s="3" t="s">
        <v>78</v>
      </c>
      <c r="BK153" s="158" t="n">
        <f aca="false">ROUND(I153*H153,1)</f>
        <v>0</v>
      </c>
      <c r="BL153" s="3" t="s">
        <v>129</v>
      </c>
      <c r="BM153" s="157" t="s">
        <v>233</v>
      </c>
    </row>
    <row r="154" s="163" customFormat="true" ht="15" hidden="false" customHeight="false" outlineLevel="0" collapsed="false">
      <c r="B154" s="164"/>
      <c r="D154" s="165" t="s">
        <v>138</v>
      </c>
      <c r="E154" s="166"/>
      <c r="F154" s="167" t="s">
        <v>234</v>
      </c>
      <c r="H154" s="168" t="n">
        <v>24.974</v>
      </c>
      <c r="I154" s="169"/>
      <c r="L154" s="164"/>
      <c r="M154" s="170"/>
      <c r="U154" s="171"/>
      <c r="AT154" s="166" t="s">
        <v>138</v>
      </c>
      <c r="AU154" s="166" t="s">
        <v>130</v>
      </c>
      <c r="AV154" s="163" t="s">
        <v>80</v>
      </c>
      <c r="AW154" s="163" t="s">
        <v>31</v>
      </c>
      <c r="AX154" s="163" t="s">
        <v>70</v>
      </c>
      <c r="AY154" s="166" t="s">
        <v>119</v>
      </c>
    </row>
    <row r="155" s="163" customFormat="true" ht="15" hidden="false" customHeight="false" outlineLevel="0" collapsed="false">
      <c r="B155" s="164"/>
      <c r="D155" s="165" t="s">
        <v>138</v>
      </c>
      <c r="E155" s="166"/>
      <c r="F155" s="167" t="s">
        <v>235</v>
      </c>
      <c r="H155" s="168" t="n">
        <v>-1.404</v>
      </c>
      <c r="I155" s="169"/>
      <c r="L155" s="164"/>
      <c r="M155" s="170"/>
      <c r="U155" s="171"/>
      <c r="AT155" s="166" t="s">
        <v>138</v>
      </c>
      <c r="AU155" s="166" t="s">
        <v>130</v>
      </c>
      <c r="AV155" s="163" t="s">
        <v>80</v>
      </c>
      <c r="AW155" s="163" t="s">
        <v>31</v>
      </c>
      <c r="AX155" s="163" t="s">
        <v>70</v>
      </c>
      <c r="AY155" s="166" t="s">
        <v>119</v>
      </c>
    </row>
    <row r="156" s="163" customFormat="true" ht="15" hidden="false" customHeight="false" outlineLevel="0" collapsed="false">
      <c r="B156" s="164"/>
      <c r="D156" s="165" t="s">
        <v>138</v>
      </c>
      <c r="E156" s="166"/>
      <c r="F156" s="167" t="s">
        <v>236</v>
      </c>
      <c r="H156" s="168" t="n">
        <v>24.98</v>
      </c>
      <c r="I156" s="169"/>
      <c r="L156" s="164"/>
      <c r="M156" s="170"/>
      <c r="U156" s="171"/>
      <c r="AT156" s="166" t="s">
        <v>138</v>
      </c>
      <c r="AU156" s="166" t="s">
        <v>130</v>
      </c>
      <c r="AV156" s="163" t="s">
        <v>80</v>
      </c>
      <c r="AW156" s="163" t="s">
        <v>31</v>
      </c>
      <c r="AX156" s="163" t="s">
        <v>70</v>
      </c>
      <c r="AY156" s="166" t="s">
        <v>119</v>
      </c>
    </row>
    <row r="157" s="163" customFormat="true" ht="15" hidden="false" customHeight="false" outlineLevel="0" collapsed="false">
      <c r="B157" s="164"/>
      <c r="D157" s="165" t="s">
        <v>138</v>
      </c>
      <c r="E157" s="166"/>
      <c r="F157" s="167" t="s">
        <v>235</v>
      </c>
      <c r="H157" s="168" t="n">
        <v>-1.404</v>
      </c>
      <c r="I157" s="169"/>
      <c r="L157" s="164"/>
      <c r="M157" s="170"/>
      <c r="U157" s="171"/>
      <c r="AT157" s="166" t="s">
        <v>138</v>
      </c>
      <c r="AU157" s="166" t="s">
        <v>130</v>
      </c>
      <c r="AV157" s="163" t="s">
        <v>80</v>
      </c>
      <c r="AW157" s="163" t="s">
        <v>31</v>
      </c>
      <c r="AX157" s="163" t="s">
        <v>70</v>
      </c>
      <c r="AY157" s="166" t="s">
        <v>119</v>
      </c>
    </row>
    <row r="158" s="180" customFormat="true" ht="15" hidden="false" customHeight="false" outlineLevel="0" collapsed="false">
      <c r="B158" s="181"/>
      <c r="D158" s="165" t="s">
        <v>138</v>
      </c>
      <c r="E158" s="182"/>
      <c r="F158" s="183" t="s">
        <v>237</v>
      </c>
      <c r="H158" s="184" t="n">
        <v>47.146</v>
      </c>
      <c r="I158" s="185"/>
      <c r="L158" s="181"/>
      <c r="M158" s="186"/>
      <c r="U158" s="187"/>
      <c r="AT158" s="182" t="s">
        <v>138</v>
      </c>
      <c r="AU158" s="182" t="s">
        <v>130</v>
      </c>
      <c r="AV158" s="180" t="s">
        <v>130</v>
      </c>
      <c r="AW158" s="180" t="s">
        <v>31</v>
      </c>
      <c r="AX158" s="180" t="s">
        <v>70</v>
      </c>
      <c r="AY158" s="182" t="s">
        <v>119</v>
      </c>
    </row>
    <row r="159" s="163" customFormat="true" ht="15" hidden="false" customHeight="false" outlineLevel="0" collapsed="false">
      <c r="B159" s="164"/>
      <c r="D159" s="165" t="s">
        <v>138</v>
      </c>
      <c r="E159" s="166"/>
      <c r="F159" s="167" t="s">
        <v>238</v>
      </c>
      <c r="H159" s="168" t="n">
        <v>12.091</v>
      </c>
      <c r="I159" s="169"/>
      <c r="L159" s="164"/>
      <c r="M159" s="170"/>
      <c r="U159" s="171"/>
      <c r="AT159" s="166" t="s">
        <v>138</v>
      </c>
      <c r="AU159" s="166" t="s">
        <v>130</v>
      </c>
      <c r="AV159" s="163" t="s">
        <v>80</v>
      </c>
      <c r="AW159" s="163" t="s">
        <v>31</v>
      </c>
      <c r="AX159" s="163" t="s">
        <v>70</v>
      </c>
      <c r="AY159" s="166" t="s">
        <v>119</v>
      </c>
    </row>
    <row r="160" s="163" customFormat="true" ht="15" hidden="false" customHeight="false" outlineLevel="0" collapsed="false">
      <c r="B160" s="164"/>
      <c r="D160" s="165" t="s">
        <v>138</v>
      </c>
      <c r="E160" s="166"/>
      <c r="F160" s="167" t="s">
        <v>239</v>
      </c>
      <c r="H160" s="168" t="n">
        <v>20.328</v>
      </c>
      <c r="I160" s="169"/>
      <c r="L160" s="164"/>
      <c r="M160" s="170"/>
      <c r="U160" s="171"/>
      <c r="AT160" s="166" t="s">
        <v>138</v>
      </c>
      <c r="AU160" s="166" t="s">
        <v>130</v>
      </c>
      <c r="AV160" s="163" t="s">
        <v>80</v>
      </c>
      <c r="AW160" s="163" t="s">
        <v>31</v>
      </c>
      <c r="AX160" s="163" t="s">
        <v>70</v>
      </c>
      <c r="AY160" s="166" t="s">
        <v>119</v>
      </c>
    </row>
    <row r="161" s="163" customFormat="true" ht="15" hidden="false" customHeight="false" outlineLevel="0" collapsed="false">
      <c r="B161" s="164"/>
      <c r="D161" s="165" t="s">
        <v>138</v>
      </c>
      <c r="E161" s="166"/>
      <c r="F161" s="167" t="s">
        <v>240</v>
      </c>
      <c r="H161" s="168" t="n">
        <v>-4.581</v>
      </c>
      <c r="I161" s="169"/>
      <c r="L161" s="164"/>
      <c r="M161" s="170"/>
      <c r="U161" s="171"/>
      <c r="AT161" s="166" t="s">
        <v>138</v>
      </c>
      <c r="AU161" s="166" t="s">
        <v>130</v>
      </c>
      <c r="AV161" s="163" t="s">
        <v>80</v>
      </c>
      <c r="AW161" s="163" t="s">
        <v>31</v>
      </c>
      <c r="AX161" s="163" t="s">
        <v>70</v>
      </c>
      <c r="AY161" s="166" t="s">
        <v>119</v>
      </c>
    </row>
    <row r="162" s="180" customFormat="true" ht="15" hidden="false" customHeight="false" outlineLevel="0" collapsed="false">
      <c r="B162" s="181"/>
      <c r="D162" s="165" t="s">
        <v>138</v>
      </c>
      <c r="E162" s="182"/>
      <c r="F162" s="183" t="s">
        <v>241</v>
      </c>
      <c r="H162" s="184" t="n">
        <v>27.838</v>
      </c>
      <c r="I162" s="185"/>
      <c r="L162" s="181"/>
      <c r="M162" s="186"/>
      <c r="U162" s="187"/>
      <c r="AT162" s="182" t="s">
        <v>138</v>
      </c>
      <c r="AU162" s="182" t="s">
        <v>130</v>
      </c>
      <c r="AV162" s="180" t="s">
        <v>130</v>
      </c>
      <c r="AW162" s="180" t="s">
        <v>31</v>
      </c>
      <c r="AX162" s="180" t="s">
        <v>70</v>
      </c>
      <c r="AY162" s="182" t="s">
        <v>119</v>
      </c>
    </row>
    <row r="163" s="172" customFormat="true" ht="15" hidden="false" customHeight="false" outlineLevel="0" collapsed="false">
      <c r="B163" s="173"/>
      <c r="D163" s="165" t="s">
        <v>138</v>
      </c>
      <c r="E163" s="174"/>
      <c r="F163" s="175" t="s">
        <v>172</v>
      </c>
      <c r="H163" s="176" t="n">
        <v>74.984</v>
      </c>
      <c r="I163" s="177"/>
      <c r="L163" s="173"/>
      <c r="M163" s="178"/>
      <c r="U163" s="179"/>
      <c r="AT163" s="174" t="s">
        <v>138</v>
      </c>
      <c r="AU163" s="174" t="s">
        <v>130</v>
      </c>
      <c r="AV163" s="172" t="s">
        <v>129</v>
      </c>
      <c r="AW163" s="172" t="s">
        <v>31</v>
      </c>
      <c r="AX163" s="172" t="s">
        <v>78</v>
      </c>
      <c r="AY163" s="174" t="s">
        <v>119</v>
      </c>
    </row>
    <row r="164" s="22" customFormat="true" ht="24" hidden="false" customHeight="true" outlineLevel="0" collapsed="false">
      <c r="B164" s="23"/>
      <c r="C164" s="146" t="s">
        <v>242</v>
      </c>
      <c r="D164" s="146" t="s">
        <v>124</v>
      </c>
      <c r="E164" s="147" t="s">
        <v>243</v>
      </c>
      <c r="F164" s="148" t="s">
        <v>244</v>
      </c>
      <c r="G164" s="149" t="s">
        <v>148</v>
      </c>
      <c r="H164" s="150" t="n">
        <v>17.68</v>
      </c>
      <c r="I164" s="151"/>
      <c r="J164" s="152" t="n">
        <f aca="false">ROUND(I164*H164,1)</f>
        <v>0</v>
      </c>
      <c r="K164" s="148"/>
      <c r="L164" s="23"/>
      <c r="M164" s="153"/>
      <c r="N164" s="154" t="s">
        <v>41</v>
      </c>
      <c r="P164" s="155" t="n">
        <f aca="false">O164*H164</f>
        <v>0</v>
      </c>
      <c r="Q164" s="155" t="n">
        <v>0</v>
      </c>
      <c r="R164" s="155" t="n">
        <f aca="false">Q164*H164</f>
        <v>0</v>
      </c>
      <c r="S164" s="155" t="n">
        <v>0.122</v>
      </c>
      <c r="T164" s="155" t="n">
        <f aca="false">S164*H164</f>
        <v>2.15696</v>
      </c>
      <c r="U164" s="156"/>
      <c r="AR164" s="157" t="s">
        <v>129</v>
      </c>
      <c r="AT164" s="157" t="s">
        <v>124</v>
      </c>
      <c r="AU164" s="157" t="s">
        <v>130</v>
      </c>
      <c r="AY164" s="3" t="s">
        <v>119</v>
      </c>
      <c r="BE164" s="158" t="n">
        <f aca="false">IF(N164="základní",J164,0)</f>
        <v>0</v>
      </c>
      <c r="BF164" s="158" t="n">
        <f aca="false">IF(N164="snížená",J164,0)</f>
        <v>0</v>
      </c>
      <c r="BG164" s="158" t="n">
        <f aca="false">IF(N164="zákl. přenesená",J164,0)</f>
        <v>0</v>
      </c>
      <c r="BH164" s="158" t="n">
        <f aca="false">IF(N164="sníž. přenesená",J164,0)</f>
        <v>0</v>
      </c>
      <c r="BI164" s="158" t="n">
        <f aca="false">IF(N164="nulová",J164,0)</f>
        <v>0</v>
      </c>
      <c r="BJ164" s="3" t="s">
        <v>78</v>
      </c>
      <c r="BK164" s="158" t="n">
        <f aca="false">ROUND(I164*H164,1)</f>
        <v>0</v>
      </c>
      <c r="BL164" s="3" t="s">
        <v>129</v>
      </c>
      <c r="BM164" s="157" t="s">
        <v>245</v>
      </c>
    </row>
    <row r="165" s="163" customFormat="true" ht="15" hidden="false" customHeight="false" outlineLevel="0" collapsed="false">
      <c r="B165" s="164"/>
      <c r="D165" s="165" t="s">
        <v>138</v>
      </c>
      <c r="E165" s="166"/>
      <c r="F165" s="167" t="s">
        <v>246</v>
      </c>
      <c r="H165" s="168" t="n">
        <v>10.2</v>
      </c>
      <c r="I165" s="169"/>
      <c r="L165" s="164"/>
      <c r="M165" s="170"/>
      <c r="U165" s="171"/>
      <c r="AT165" s="166" t="s">
        <v>138</v>
      </c>
      <c r="AU165" s="166" t="s">
        <v>130</v>
      </c>
      <c r="AV165" s="163" t="s">
        <v>80</v>
      </c>
      <c r="AW165" s="163" t="s">
        <v>31</v>
      </c>
      <c r="AX165" s="163" t="s">
        <v>70</v>
      </c>
      <c r="AY165" s="166" t="s">
        <v>119</v>
      </c>
    </row>
    <row r="166" s="163" customFormat="true" ht="15" hidden="false" customHeight="false" outlineLevel="0" collapsed="false">
      <c r="B166" s="164"/>
      <c r="D166" s="165" t="s">
        <v>138</v>
      </c>
      <c r="E166" s="166"/>
      <c r="F166" s="167" t="s">
        <v>247</v>
      </c>
      <c r="H166" s="168" t="n">
        <v>7.48</v>
      </c>
      <c r="I166" s="169"/>
      <c r="L166" s="164"/>
      <c r="M166" s="170"/>
      <c r="U166" s="171"/>
      <c r="AT166" s="166" t="s">
        <v>138</v>
      </c>
      <c r="AU166" s="166" t="s">
        <v>130</v>
      </c>
      <c r="AV166" s="163" t="s">
        <v>80</v>
      </c>
      <c r="AW166" s="163" t="s">
        <v>31</v>
      </c>
      <c r="AX166" s="163" t="s">
        <v>70</v>
      </c>
      <c r="AY166" s="166" t="s">
        <v>119</v>
      </c>
    </row>
    <row r="167" s="172" customFormat="true" ht="15" hidden="false" customHeight="false" outlineLevel="0" collapsed="false">
      <c r="B167" s="173"/>
      <c r="D167" s="165" t="s">
        <v>138</v>
      </c>
      <c r="E167" s="174"/>
      <c r="F167" s="175" t="s">
        <v>172</v>
      </c>
      <c r="H167" s="176" t="n">
        <v>17.68</v>
      </c>
      <c r="I167" s="177"/>
      <c r="L167" s="173"/>
      <c r="M167" s="178"/>
      <c r="U167" s="179"/>
      <c r="AT167" s="174" t="s">
        <v>138</v>
      </c>
      <c r="AU167" s="174" t="s">
        <v>130</v>
      </c>
      <c r="AV167" s="172" t="s">
        <v>129</v>
      </c>
      <c r="AW167" s="172" t="s">
        <v>31</v>
      </c>
      <c r="AX167" s="172" t="s">
        <v>78</v>
      </c>
      <c r="AY167" s="174" t="s">
        <v>119</v>
      </c>
    </row>
    <row r="168" s="22" customFormat="true" ht="21.75" hidden="false" customHeight="true" outlineLevel="0" collapsed="false">
      <c r="B168" s="23"/>
      <c r="C168" s="146" t="s">
        <v>248</v>
      </c>
      <c r="D168" s="146" t="s">
        <v>124</v>
      </c>
      <c r="E168" s="147" t="s">
        <v>249</v>
      </c>
      <c r="F168" s="148" t="s">
        <v>250</v>
      </c>
      <c r="G168" s="149" t="s">
        <v>148</v>
      </c>
      <c r="H168" s="150" t="n">
        <v>53.058</v>
      </c>
      <c r="I168" s="151"/>
      <c r="J168" s="152" t="n">
        <f aca="false">ROUND(I168*H168,1)</f>
        <v>0</v>
      </c>
      <c r="K168" s="148" t="s">
        <v>128</v>
      </c>
      <c r="L168" s="23"/>
      <c r="M168" s="153"/>
      <c r="N168" s="154" t="s">
        <v>41</v>
      </c>
      <c r="P168" s="155" t="n">
        <f aca="false">O168*H168</f>
        <v>0</v>
      </c>
      <c r="Q168" s="155" t="n">
        <v>0</v>
      </c>
      <c r="R168" s="155" t="n">
        <f aca="false">Q168*H168</f>
        <v>0</v>
      </c>
      <c r="S168" s="155" t="n">
        <v>0.05</v>
      </c>
      <c r="T168" s="155" t="n">
        <f aca="false">S168*H168</f>
        <v>2.6529</v>
      </c>
      <c r="U168" s="156"/>
      <c r="AR168" s="157" t="s">
        <v>129</v>
      </c>
      <c r="AT168" s="157" t="s">
        <v>124</v>
      </c>
      <c r="AU168" s="157" t="s">
        <v>130</v>
      </c>
      <c r="AY168" s="3" t="s">
        <v>119</v>
      </c>
      <c r="BE168" s="158" t="n">
        <f aca="false">IF(N168="základní",J168,0)</f>
        <v>0</v>
      </c>
      <c r="BF168" s="158" t="n">
        <f aca="false">IF(N168="snížená",J168,0)</f>
        <v>0</v>
      </c>
      <c r="BG168" s="158" t="n">
        <f aca="false">IF(N168="zákl. přenesená",J168,0)</f>
        <v>0</v>
      </c>
      <c r="BH168" s="158" t="n">
        <f aca="false">IF(N168="sníž. přenesená",J168,0)</f>
        <v>0</v>
      </c>
      <c r="BI168" s="158" t="n">
        <f aca="false">IF(N168="nulová",J168,0)</f>
        <v>0</v>
      </c>
      <c r="BJ168" s="3" t="s">
        <v>78</v>
      </c>
      <c r="BK168" s="158" t="n">
        <f aca="false">ROUND(I168*H168,1)</f>
        <v>0</v>
      </c>
      <c r="BL168" s="3" t="s">
        <v>129</v>
      </c>
      <c r="BM168" s="157" t="s">
        <v>251</v>
      </c>
    </row>
    <row r="169" s="22" customFormat="true" ht="15" hidden="false" customHeight="false" outlineLevel="0" collapsed="false">
      <c r="B169" s="23"/>
      <c r="D169" s="159" t="s">
        <v>132</v>
      </c>
      <c r="F169" s="160" t="s">
        <v>252</v>
      </c>
      <c r="I169" s="161"/>
      <c r="L169" s="23"/>
      <c r="M169" s="162"/>
      <c r="U169" s="54"/>
      <c r="AT169" s="3" t="s">
        <v>132</v>
      </c>
      <c r="AU169" s="3" t="s">
        <v>130</v>
      </c>
    </row>
    <row r="170" s="163" customFormat="true" ht="15" hidden="false" customHeight="false" outlineLevel="0" collapsed="false">
      <c r="B170" s="164"/>
      <c r="D170" s="165" t="s">
        <v>138</v>
      </c>
      <c r="E170" s="166"/>
      <c r="F170" s="167" t="s">
        <v>253</v>
      </c>
      <c r="H170" s="168" t="n">
        <v>32.7</v>
      </c>
      <c r="I170" s="169"/>
      <c r="L170" s="164"/>
      <c r="M170" s="170"/>
      <c r="U170" s="171"/>
      <c r="AT170" s="166" t="s">
        <v>138</v>
      </c>
      <c r="AU170" s="166" t="s">
        <v>130</v>
      </c>
      <c r="AV170" s="163" t="s">
        <v>80</v>
      </c>
      <c r="AW170" s="163" t="s">
        <v>31</v>
      </c>
      <c r="AX170" s="163" t="s">
        <v>70</v>
      </c>
      <c r="AY170" s="166" t="s">
        <v>119</v>
      </c>
    </row>
    <row r="171" s="180" customFormat="true" ht="15" hidden="false" customHeight="false" outlineLevel="0" collapsed="false">
      <c r="B171" s="181"/>
      <c r="D171" s="165" t="s">
        <v>138</v>
      </c>
      <c r="E171" s="182"/>
      <c r="F171" s="183" t="s">
        <v>254</v>
      </c>
      <c r="H171" s="184" t="n">
        <v>32.7</v>
      </c>
      <c r="I171" s="185"/>
      <c r="L171" s="181"/>
      <c r="M171" s="186"/>
      <c r="U171" s="187"/>
      <c r="AT171" s="182" t="s">
        <v>138</v>
      </c>
      <c r="AU171" s="182" t="s">
        <v>130</v>
      </c>
      <c r="AV171" s="180" t="s">
        <v>130</v>
      </c>
      <c r="AW171" s="180" t="s">
        <v>31</v>
      </c>
      <c r="AX171" s="180" t="s">
        <v>70</v>
      </c>
      <c r="AY171" s="182" t="s">
        <v>119</v>
      </c>
    </row>
    <row r="172" s="163" customFormat="true" ht="15" hidden="false" customHeight="false" outlineLevel="0" collapsed="false">
      <c r="B172" s="164"/>
      <c r="D172" s="165" t="s">
        <v>138</v>
      </c>
      <c r="E172" s="166"/>
      <c r="F172" s="167" t="s">
        <v>255</v>
      </c>
      <c r="H172" s="168" t="n">
        <v>6.199</v>
      </c>
      <c r="I172" s="169"/>
      <c r="L172" s="164"/>
      <c r="M172" s="170"/>
      <c r="U172" s="171"/>
      <c r="AT172" s="166" t="s">
        <v>138</v>
      </c>
      <c r="AU172" s="166" t="s">
        <v>130</v>
      </c>
      <c r="AV172" s="163" t="s">
        <v>80</v>
      </c>
      <c r="AW172" s="163" t="s">
        <v>31</v>
      </c>
      <c r="AX172" s="163" t="s">
        <v>70</v>
      </c>
      <c r="AY172" s="166" t="s">
        <v>119</v>
      </c>
    </row>
    <row r="173" s="163" customFormat="true" ht="15" hidden="false" customHeight="false" outlineLevel="0" collapsed="false">
      <c r="B173" s="164"/>
      <c r="D173" s="165" t="s">
        <v>138</v>
      </c>
      <c r="E173" s="166"/>
      <c r="F173" s="167" t="s">
        <v>256</v>
      </c>
      <c r="H173" s="168" t="n">
        <v>6.105</v>
      </c>
      <c r="I173" s="169"/>
      <c r="L173" s="164"/>
      <c r="M173" s="170"/>
      <c r="U173" s="171"/>
      <c r="AT173" s="166" t="s">
        <v>138</v>
      </c>
      <c r="AU173" s="166" t="s">
        <v>130</v>
      </c>
      <c r="AV173" s="163" t="s">
        <v>80</v>
      </c>
      <c r="AW173" s="163" t="s">
        <v>31</v>
      </c>
      <c r="AX173" s="163" t="s">
        <v>70</v>
      </c>
      <c r="AY173" s="166" t="s">
        <v>119</v>
      </c>
    </row>
    <row r="174" s="180" customFormat="true" ht="15" hidden="false" customHeight="false" outlineLevel="0" collapsed="false">
      <c r="B174" s="181"/>
      <c r="D174" s="165" t="s">
        <v>138</v>
      </c>
      <c r="E174" s="182"/>
      <c r="F174" s="183" t="s">
        <v>237</v>
      </c>
      <c r="H174" s="184" t="n">
        <v>12.304</v>
      </c>
      <c r="I174" s="185"/>
      <c r="L174" s="181"/>
      <c r="M174" s="186"/>
      <c r="U174" s="187"/>
      <c r="AT174" s="182" t="s">
        <v>138</v>
      </c>
      <c r="AU174" s="182" t="s">
        <v>130</v>
      </c>
      <c r="AV174" s="180" t="s">
        <v>130</v>
      </c>
      <c r="AW174" s="180" t="s">
        <v>31</v>
      </c>
      <c r="AX174" s="180" t="s">
        <v>70</v>
      </c>
      <c r="AY174" s="182" t="s">
        <v>119</v>
      </c>
    </row>
    <row r="175" s="163" customFormat="true" ht="15" hidden="false" customHeight="false" outlineLevel="0" collapsed="false">
      <c r="B175" s="164"/>
      <c r="D175" s="165" t="s">
        <v>138</v>
      </c>
      <c r="E175" s="166"/>
      <c r="F175" s="167" t="s">
        <v>257</v>
      </c>
      <c r="H175" s="168" t="n">
        <v>8.054</v>
      </c>
      <c r="I175" s="169"/>
      <c r="L175" s="164"/>
      <c r="M175" s="170"/>
      <c r="U175" s="171"/>
      <c r="AT175" s="166" t="s">
        <v>138</v>
      </c>
      <c r="AU175" s="166" t="s">
        <v>130</v>
      </c>
      <c r="AV175" s="163" t="s">
        <v>80</v>
      </c>
      <c r="AW175" s="163" t="s">
        <v>31</v>
      </c>
      <c r="AX175" s="163" t="s">
        <v>70</v>
      </c>
      <c r="AY175" s="166" t="s">
        <v>119</v>
      </c>
    </row>
    <row r="176" s="180" customFormat="true" ht="15" hidden="false" customHeight="false" outlineLevel="0" collapsed="false">
      <c r="B176" s="181"/>
      <c r="D176" s="165" t="s">
        <v>138</v>
      </c>
      <c r="E176" s="182"/>
      <c r="F176" s="183" t="s">
        <v>258</v>
      </c>
      <c r="H176" s="184" t="n">
        <v>8.054</v>
      </c>
      <c r="I176" s="185"/>
      <c r="L176" s="181"/>
      <c r="M176" s="186"/>
      <c r="U176" s="187"/>
      <c r="AT176" s="182" t="s">
        <v>138</v>
      </c>
      <c r="AU176" s="182" t="s">
        <v>130</v>
      </c>
      <c r="AV176" s="180" t="s">
        <v>130</v>
      </c>
      <c r="AW176" s="180" t="s">
        <v>31</v>
      </c>
      <c r="AX176" s="180" t="s">
        <v>70</v>
      </c>
      <c r="AY176" s="182" t="s">
        <v>119</v>
      </c>
    </row>
    <row r="177" s="172" customFormat="true" ht="15" hidden="false" customHeight="false" outlineLevel="0" collapsed="false">
      <c r="B177" s="173"/>
      <c r="D177" s="165" t="s">
        <v>138</v>
      </c>
      <c r="E177" s="174"/>
      <c r="F177" s="175" t="s">
        <v>172</v>
      </c>
      <c r="H177" s="176" t="n">
        <v>53.058</v>
      </c>
      <c r="I177" s="177"/>
      <c r="L177" s="173"/>
      <c r="M177" s="178"/>
      <c r="U177" s="179"/>
      <c r="AT177" s="174" t="s">
        <v>138</v>
      </c>
      <c r="AU177" s="174" t="s">
        <v>130</v>
      </c>
      <c r="AV177" s="172" t="s">
        <v>129</v>
      </c>
      <c r="AW177" s="172" t="s">
        <v>31</v>
      </c>
      <c r="AX177" s="172" t="s">
        <v>78</v>
      </c>
      <c r="AY177" s="174" t="s">
        <v>119</v>
      </c>
    </row>
    <row r="178" s="22" customFormat="true" ht="24" hidden="false" customHeight="true" outlineLevel="0" collapsed="false">
      <c r="B178" s="23"/>
      <c r="C178" s="146" t="s">
        <v>259</v>
      </c>
      <c r="D178" s="146" t="s">
        <v>124</v>
      </c>
      <c r="E178" s="147" t="s">
        <v>260</v>
      </c>
      <c r="F178" s="148" t="s">
        <v>261</v>
      </c>
      <c r="G178" s="149" t="s">
        <v>148</v>
      </c>
      <c r="H178" s="150" t="n">
        <v>154.628</v>
      </c>
      <c r="I178" s="151"/>
      <c r="J178" s="152" t="n">
        <f aca="false">ROUND(I178*H178,1)</f>
        <v>0</v>
      </c>
      <c r="K178" s="148" t="s">
        <v>128</v>
      </c>
      <c r="L178" s="23"/>
      <c r="M178" s="153"/>
      <c r="N178" s="154" t="s">
        <v>41</v>
      </c>
      <c r="P178" s="155" t="n">
        <f aca="false">O178*H178</f>
        <v>0</v>
      </c>
      <c r="Q178" s="155" t="n">
        <v>0</v>
      </c>
      <c r="R178" s="155" t="n">
        <f aca="false">Q178*H178</f>
        <v>0</v>
      </c>
      <c r="S178" s="155" t="n">
        <v>0.046</v>
      </c>
      <c r="T178" s="155" t="n">
        <f aca="false">S178*H178</f>
        <v>7.112888</v>
      </c>
      <c r="U178" s="156"/>
      <c r="AR178" s="157" t="s">
        <v>129</v>
      </c>
      <c r="AT178" s="157" t="s">
        <v>124</v>
      </c>
      <c r="AU178" s="157" t="s">
        <v>130</v>
      </c>
      <c r="AY178" s="3" t="s">
        <v>119</v>
      </c>
      <c r="BE178" s="158" t="n">
        <f aca="false">IF(N178="základní",J178,0)</f>
        <v>0</v>
      </c>
      <c r="BF178" s="158" t="n">
        <f aca="false">IF(N178="snížená",J178,0)</f>
        <v>0</v>
      </c>
      <c r="BG178" s="158" t="n">
        <f aca="false">IF(N178="zákl. přenesená",J178,0)</f>
        <v>0</v>
      </c>
      <c r="BH178" s="158" t="n">
        <f aca="false">IF(N178="sníž. přenesená",J178,0)</f>
        <v>0</v>
      </c>
      <c r="BI178" s="158" t="n">
        <f aca="false">IF(N178="nulová",J178,0)</f>
        <v>0</v>
      </c>
      <c r="BJ178" s="3" t="s">
        <v>78</v>
      </c>
      <c r="BK178" s="158" t="n">
        <f aca="false">ROUND(I178*H178,1)</f>
        <v>0</v>
      </c>
      <c r="BL178" s="3" t="s">
        <v>129</v>
      </c>
      <c r="BM178" s="157" t="s">
        <v>262</v>
      </c>
    </row>
    <row r="179" s="22" customFormat="true" ht="15" hidden="false" customHeight="false" outlineLevel="0" collapsed="false">
      <c r="B179" s="23"/>
      <c r="D179" s="159" t="s">
        <v>132</v>
      </c>
      <c r="F179" s="160" t="s">
        <v>263</v>
      </c>
      <c r="I179" s="161"/>
      <c r="L179" s="23"/>
      <c r="M179" s="162"/>
      <c r="U179" s="54"/>
      <c r="AT179" s="3" t="s">
        <v>132</v>
      </c>
      <c r="AU179" s="3" t="s">
        <v>130</v>
      </c>
    </row>
    <row r="180" s="163" customFormat="true" ht="15" hidden="false" customHeight="false" outlineLevel="0" collapsed="false">
      <c r="B180" s="164"/>
      <c r="D180" s="165" t="s">
        <v>138</v>
      </c>
      <c r="E180" s="166"/>
      <c r="F180" s="167" t="s">
        <v>264</v>
      </c>
      <c r="H180" s="168" t="n">
        <v>15.346</v>
      </c>
      <c r="I180" s="169"/>
      <c r="L180" s="164"/>
      <c r="M180" s="170"/>
      <c r="U180" s="171"/>
      <c r="AT180" s="166" t="s">
        <v>138</v>
      </c>
      <c r="AU180" s="166" t="s">
        <v>130</v>
      </c>
      <c r="AV180" s="163" t="s">
        <v>80</v>
      </c>
      <c r="AW180" s="163" t="s">
        <v>31</v>
      </c>
      <c r="AX180" s="163" t="s">
        <v>70</v>
      </c>
      <c r="AY180" s="166" t="s">
        <v>119</v>
      </c>
    </row>
    <row r="181" s="163" customFormat="true" ht="15" hidden="false" customHeight="false" outlineLevel="0" collapsed="false">
      <c r="B181" s="164"/>
      <c r="D181" s="165" t="s">
        <v>138</v>
      </c>
      <c r="E181" s="166"/>
      <c r="F181" s="167" t="s">
        <v>265</v>
      </c>
      <c r="H181" s="168" t="n">
        <v>24.432</v>
      </c>
      <c r="I181" s="169"/>
      <c r="L181" s="164"/>
      <c r="M181" s="170"/>
      <c r="U181" s="171"/>
      <c r="AT181" s="166" t="s">
        <v>138</v>
      </c>
      <c r="AU181" s="166" t="s">
        <v>130</v>
      </c>
      <c r="AV181" s="163" t="s">
        <v>80</v>
      </c>
      <c r="AW181" s="163" t="s">
        <v>31</v>
      </c>
      <c r="AX181" s="163" t="s">
        <v>70</v>
      </c>
      <c r="AY181" s="166" t="s">
        <v>119</v>
      </c>
    </row>
    <row r="182" s="163" customFormat="true" ht="15" hidden="false" customHeight="false" outlineLevel="0" collapsed="false">
      <c r="B182" s="164"/>
      <c r="D182" s="165" t="s">
        <v>138</v>
      </c>
      <c r="E182" s="166"/>
      <c r="F182" s="167" t="s">
        <v>266</v>
      </c>
      <c r="H182" s="168" t="n">
        <v>-2.808</v>
      </c>
      <c r="I182" s="169"/>
      <c r="L182" s="164"/>
      <c r="M182" s="170"/>
      <c r="U182" s="171"/>
      <c r="AT182" s="166" t="s">
        <v>138</v>
      </c>
      <c r="AU182" s="166" t="s">
        <v>130</v>
      </c>
      <c r="AV182" s="163" t="s">
        <v>80</v>
      </c>
      <c r="AW182" s="163" t="s">
        <v>31</v>
      </c>
      <c r="AX182" s="163" t="s">
        <v>70</v>
      </c>
      <c r="AY182" s="166" t="s">
        <v>119</v>
      </c>
    </row>
    <row r="183" s="163" customFormat="true" ht="15" hidden="false" customHeight="false" outlineLevel="0" collapsed="false">
      <c r="B183" s="164"/>
      <c r="D183" s="165" t="s">
        <v>138</v>
      </c>
      <c r="E183" s="166"/>
      <c r="F183" s="167" t="s">
        <v>267</v>
      </c>
      <c r="H183" s="168" t="n">
        <v>1.314</v>
      </c>
      <c r="I183" s="169"/>
      <c r="L183" s="164"/>
      <c r="M183" s="170"/>
      <c r="U183" s="171"/>
      <c r="AT183" s="166" t="s">
        <v>138</v>
      </c>
      <c r="AU183" s="166" t="s">
        <v>130</v>
      </c>
      <c r="AV183" s="163" t="s">
        <v>80</v>
      </c>
      <c r="AW183" s="163" t="s">
        <v>31</v>
      </c>
      <c r="AX183" s="163" t="s">
        <v>70</v>
      </c>
      <c r="AY183" s="166" t="s">
        <v>119</v>
      </c>
    </row>
    <row r="184" s="180" customFormat="true" ht="15" hidden="false" customHeight="false" outlineLevel="0" collapsed="false">
      <c r="B184" s="181"/>
      <c r="D184" s="165" t="s">
        <v>138</v>
      </c>
      <c r="E184" s="182"/>
      <c r="F184" s="183" t="s">
        <v>237</v>
      </c>
      <c r="H184" s="184" t="n">
        <v>38.284</v>
      </c>
      <c r="I184" s="185"/>
      <c r="L184" s="181"/>
      <c r="M184" s="186"/>
      <c r="U184" s="187"/>
      <c r="AT184" s="182" t="s">
        <v>138</v>
      </c>
      <c r="AU184" s="182" t="s">
        <v>130</v>
      </c>
      <c r="AV184" s="180" t="s">
        <v>130</v>
      </c>
      <c r="AW184" s="180" t="s">
        <v>31</v>
      </c>
      <c r="AX184" s="180" t="s">
        <v>70</v>
      </c>
      <c r="AY184" s="182" t="s">
        <v>119</v>
      </c>
    </row>
    <row r="185" s="163" customFormat="true" ht="15" hidden="false" customHeight="false" outlineLevel="0" collapsed="false">
      <c r="B185" s="164"/>
      <c r="D185" s="165" t="s">
        <v>138</v>
      </c>
      <c r="E185" s="166"/>
      <c r="F185" s="167" t="s">
        <v>268</v>
      </c>
      <c r="H185" s="168" t="n">
        <v>13.138</v>
      </c>
      <c r="I185" s="169"/>
      <c r="L185" s="164"/>
      <c r="M185" s="170"/>
      <c r="U185" s="171"/>
      <c r="AT185" s="166" t="s">
        <v>138</v>
      </c>
      <c r="AU185" s="166" t="s">
        <v>130</v>
      </c>
      <c r="AV185" s="163" t="s">
        <v>80</v>
      </c>
      <c r="AW185" s="163" t="s">
        <v>31</v>
      </c>
      <c r="AX185" s="163" t="s">
        <v>70</v>
      </c>
      <c r="AY185" s="166" t="s">
        <v>119</v>
      </c>
    </row>
    <row r="186" s="163" customFormat="true" ht="15" hidden="false" customHeight="false" outlineLevel="0" collapsed="false">
      <c r="B186" s="164"/>
      <c r="D186" s="165" t="s">
        <v>138</v>
      </c>
      <c r="E186" s="166"/>
      <c r="F186" s="167" t="s">
        <v>269</v>
      </c>
      <c r="H186" s="168" t="n">
        <v>21.749</v>
      </c>
      <c r="I186" s="169"/>
      <c r="L186" s="164"/>
      <c r="M186" s="170"/>
      <c r="U186" s="171"/>
      <c r="AT186" s="166" t="s">
        <v>138</v>
      </c>
      <c r="AU186" s="166" t="s">
        <v>130</v>
      </c>
      <c r="AV186" s="163" t="s">
        <v>80</v>
      </c>
      <c r="AW186" s="163" t="s">
        <v>31</v>
      </c>
      <c r="AX186" s="163" t="s">
        <v>70</v>
      </c>
      <c r="AY186" s="166" t="s">
        <v>119</v>
      </c>
    </row>
    <row r="187" s="163" customFormat="true" ht="15" hidden="false" customHeight="false" outlineLevel="0" collapsed="false">
      <c r="B187" s="164"/>
      <c r="D187" s="165" t="s">
        <v>138</v>
      </c>
      <c r="E187" s="166"/>
      <c r="F187" s="167" t="s">
        <v>240</v>
      </c>
      <c r="H187" s="168" t="n">
        <v>-4.581</v>
      </c>
      <c r="I187" s="169"/>
      <c r="L187" s="164"/>
      <c r="M187" s="170"/>
      <c r="U187" s="171"/>
      <c r="AT187" s="166" t="s">
        <v>138</v>
      </c>
      <c r="AU187" s="166" t="s">
        <v>130</v>
      </c>
      <c r="AV187" s="163" t="s">
        <v>80</v>
      </c>
      <c r="AW187" s="163" t="s">
        <v>31</v>
      </c>
      <c r="AX187" s="163" t="s">
        <v>70</v>
      </c>
      <c r="AY187" s="166" t="s">
        <v>119</v>
      </c>
    </row>
    <row r="188" s="163" customFormat="true" ht="15" hidden="false" customHeight="false" outlineLevel="0" collapsed="false">
      <c r="B188" s="164"/>
      <c r="D188" s="165" t="s">
        <v>138</v>
      </c>
      <c r="E188" s="166"/>
      <c r="F188" s="167" t="s">
        <v>270</v>
      </c>
      <c r="H188" s="168" t="n">
        <v>0.726</v>
      </c>
      <c r="I188" s="169"/>
      <c r="L188" s="164"/>
      <c r="M188" s="170"/>
      <c r="U188" s="171"/>
      <c r="AT188" s="166" t="s">
        <v>138</v>
      </c>
      <c r="AU188" s="166" t="s">
        <v>130</v>
      </c>
      <c r="AV188" s="163" t="s">
        <v>80</v>
      </c>
      <c r="AW188" s="163" t="s">
        <v>31</v>
      </c>
      <c r="AX188" s="163" t="s">
        <v>70</v>
      </c>
      <c r="AY188" s="166" t="s">
        <v>119</v>
      </c>
    </row>
    <row r="189" s="180" customFormat="true" ht="15" hidden="false" customHeight="false" outlineLevel="0" collapsed="false">
      <c r="B189" s="181"/>
      <c r="D189" s="165" t="s">
        <v>138</v>
      </c>
      <c r="E189" s="182"/>
      <c r="F189" s="183" t="s">
        <v>241</v>
      </c>
      <c r="H189" s="184" t="n">
        <v>31.032</v>
      </c>
      <c r="I189" s="185"/>
      <c r="L189" s="181"/>
      <c r="M189" s="186"/>
      <c r="U189" s="187"/>
      <c r="AT189" s="182" t="s">
        <v>138</v>
      </c>
      <c r="AU189" s="182" t="s">
        <v>130</v>
      </c>
      <c r="AV189" s="180" t="s">
        <v>130</v>
      </c>
      <c r="AW189" s="180" t="s">
        <v>31</v>
      </c>
      <c r="AX189" s="180" t="s">
        <v>70</v>
      </c>
      <c r="AY189" s="182" t="s">
        <v>119</v>
      </c>
    </row>
    <row r="190" s="163" customFormat="true" ht="15" hidden="false" customHeight="false" outlineLevel="0" collapsed="false">
      <c r="B190" s="164"/>
      <c r="D190" s="165" t="s">
        <v>138</v>
      </c>
      <c r="E190" s="166"/>
      <c r="F190" s="167" t="s">
        <v>271</v>
      </c>
      <c r="H190" s="168" t="n">
        <v>107.055</v>
      </c>
      <c r="I190" s="169"/>
      <c r="L190" s="164"/>
      <c r="M190" s="170"/>
      <c r="U190" s="171"/>
      <c r="AT190" s="166" t="s">
        <v>138</v>
      </c>
      <c r="AU190" s="166" t="s">
        <v>130</v>
      </c>
      <c r="AV190" s="163" t="s">
        <v>80</v>
      </c>
      <c r="AW190" s="163" t="s">
        <v>31</v>
      </c>
      <c r="AX190" s="163" t="s">
        <v>70</v>
      </c>
      <c r="AY190" s="166" t="s">
        <v>119</v>
      </c>
    </row>
    <row r="191" s="163" customFormat="true" ht="15" hidden="false" customHeight="false" outlineLevel="0" collapsed="false">
      <c r="B191" s="164"/>
      <c r="D191" s="165" t="s">
        <v>138</v>
      </c>
      <c r="E191" s="166"/>
      <c r="F191" s="167" t="s">
        <v>272</v>
      </c>
      <c r="H191" s="168" t="n">
        <v>-25.034</v>
      </c>
      <c r="I191" s="169"/>
      <c r="L191" s="164"/>
      <c r="M191" s="170"/>
      <c r="U191" s="171"/>
      <c r="AT191" s="166" t="s">
        <v>138</v>
      </c>
      <c r="AU191" s="166" t="s">
        <v>130</v>
      </c>
      <c r="AV191" s="163" t="s">
        <v>80</v>
      </c>
      <c r="AW191" s="163" t="s">
        <v>31</v>
      </c>
      <c r="AX191" s="163" t="s">
        <v>70</v>
      </c>
      <c r="AY191" s="166" t="s">
        <v>119</v>
      </c>
    </row>
    <row r="192" s="163" customFormat="true" ht="15" hidden="false" customHeight="false" outlineLevel="0" collapsed="false">
      <c r="B192" s="164"/>
      <c r="D192" s="165" t="s">
        <v>138</v>
      </c>
      <c r="E192" s="166"/>
      <c r="F192" s="167" t="s">
        <v>273</v>
      </c>
      <c r="H192" s="168" t="n">
        <v>2.25</v>
      </c>
      <c r="I192" s="169"/>
      <c r="L192" s="164"/>
      <c r="M192" s="170"/>
      <c r="U192" s="171"/>
      <c r="AT192" s="166" t="s">
        <v>138</v>
      </c>
      <c r="AU192" s="166" t="s">
        <v>130</v>
      </c>
      <c r="AV192" s="163" t="s">
        <v>80</v>
      </c>
      <c r="AW192" s="163" t="s">
        <v>31</v>
      </c>
      <c r="AX192" s="163" t="s">
        <v>70</v>
      </c>
      <c r="AY192" s="166" t="s">
        <v>119</v>
      </c>
    </row>
    <row r="193" s="163" customFormat="true" ht="15" hidden="false" customHeight="false" outlineLevel="0" collapsed="false">
      <c r="B193" s="164"/>
      <c r="D193" s="165" t="s">
        <v>138</v>
      </c>
      <c r="E193" s="166"/>
      <c r="F193" s="167" t="s">
        <v>274</v>
      </c>
      <c r="H193" s="168" t="n">
        <v>0.526</v>
      </c>
      <c r="I193" s="169"/>
      <c r="L193" s="164"/>
      <c r="M193" s="170"/>
      <c r="U193" s="171"/>
      <c r="AT193" s="166" t="s">
        <v>138</v>
      </c>
      <c r="AU193" s="166" t="s">
        <v>130</v>
      </c>
      <c r="AV193" s="163" t="s">
        <v>80</v>
      </c>
      <c r="AW193" s="163" t="s">
        <v>31</v>
      </c>
      <c r="AX193" s="163" t="s">
        <v>70</v>
      </c>
      <c r="AY193" s="166" t="s">
        <v>119</v>
      </c>
    </row>
    <row r="194" s="163" customFormat="true" ht="15" hidden="false" customHeight="false" outlineLevel="0" collapsed="false">
      <c r="B194" s="164"/>
      <c r="D194" s="165" t="s">
        <v>138</v>
      </c>
      <c r="E194" s="166"/>
      <c r="F194" s="167" t="s">
        <v>275</v>
      </c>
      <c r="H194" s="168" t="n">
        <v>0.515</v>
      </c>
      <c r="I194" s="169"/>
      <c r="L194" s="164"/>
      <c r="M194" s="170"/>
      <c r="U194" s="171"/>
      <c r="AT194" s="166" t="s">
        <v>138</v>
      </c>
      <c r="AU194" s="166" t="s">
        <v>130</v>
      </c>
      <c r="AV194" s="163" t="s">
        <v>80</v>
      </c>
      <c r="AW194" s="163" t="s">
        <v>31</v>
      </c>
      <c r="AX194" s="163" t="s">
        <v>70</v>
      </c>
      <c r="AY194" s="166" t="s">
        <v>119</v>
      </c>
    </row>
    <row r="195" s="180" customFormat="true" ht="15" hidden="false" customHeight="false" outlineLevel="0" collapsed="false">
      <c r="B195" s="181"/>
      <c r="D195" s="165" t="s">
        <v>138</v>
      </c>
      <c r="E195" s="182"/>
      <c r="F195" s="183" t="s">
        <v>276</v>
      </c>
      <c r="H195" s="184" t="n">
        <v>85.312</v>
      </c>
      <c r="I195" s="185"/>
      <c r="L195" s="181"/>
      <c r="M195" s="186"/>
      <c r="U195" s="187"/>
      <c r="AT195" s="182" t="s">
        <v>138</v>
      </c>
      <c r="AU195" s="182" t="s">
        <v>130</v>
      </c>
      <c r="AV195" s="180" t="s">
        <v>130</v>
      </c>
      <c r="AW195" s="180" t="s">
        <v>31</v>
      </c>
      <c r="AX195" s="180" t="s">
        <v>70</v>
      </c>
      <c r="AY195" s="182" t="s">
        <v>119</v>
      </c>
    </row>
    <row r="196" s="172" customFormat="true" ht="15" hidden="false" customHeight="false" outlineLevel="0" collapsed="false">
      <c r="B196" s="173"/>
      <c r="D196" s="165" t="s">
        <v>138</v>
      </c>
      <c r="E196" s="174"/>
      <c r="F196" s="175" t="s">
        <v>172</v>
      </c>
      <c r="H196" s="176" t="n">
        <v>154.628</v>
      </c>
      <c r="I196" s="177"/>
      <c r="L196" s="173"/>
      <c r="M196" s="178"/>
      <c r="U196" s="179"/>
      <c r="AT196" s="174" t="s">
        <v>138</v>
      </c>
      <c r="AU196" s="174" t="s">
        <v>130</v>
      </c>
      <c r="AV196" s="172" t="s">
        <v>129</v>
      </c>
      <c r="AW196" s="172" t="s">
        <v>31</v>
      </c>
      <c r="AX196" s="172" t="s">
        <v>78</v>
      </c>
      <c r="AY196" s="174" t="s">
        <v>119</v>
      </c>
    </row>
    <row r="197" s="22" customFormat="true" ht="16.5" hidden="false" customHeight="true" outlineLevel="0" collapsed="false">
      <c r="B197" s="23"/>
      <c r="C197" s="146" t="s">
        <v>277</v>
      </c>
      <c r="D197" s="146" t="s">
        <v>124</v>
      </c>
      <c r="E197" s="147" t="s">
        <v>278</v>
      </c>
      <c r="F197" s="148" t="s">
        <v>279</v>
      </c>
      <c r="G197" s="149" t="s">
        <v>167</v>
      </c>
      <c r="H197" s="150" t="n">
        <v>2</v>
      </c>
      <c r="I197" s="151"/>
      <c r="J197" s="152" t="n">
        <f aca="false">ROUND(I197*H197,1)</f>
        <v>0</v>
      </c>
      <c r="K197" s="148" t="s">
        <v>128</v>
      </c>
      <c r="L197" s="23"/>
      <c r="M197" s="153"/>
      <c r="N197" s="154" t="s">
        <v>41</v>
      </c>
      <c r="P197" s="155" t="n">
        <f aca="false">O197*H197</f>
        <v>0</v>
      </c>
      <c r="Q197" s="155" t="n">
        <v>0</v>
      </c>
      <c r="R197" s="155" t="n">
        <f aca="false">Q197*H197</f>
        <v>0</v>
      </c>
      <c r="S197" s="155" t="n">
        <v>0.0055</v>
      </c>
      <c r="T197" s="155" t="n">
        <f aca="false">S197*H197</f>
        <v>0.011</v>
      </c>
      <c r="U197" s="156"/>
      <c r="AR197" s="157" t="s">
        <v>129</v>
      </c>
      <c r="AT197" s="157" t="s">
        <v>124</v>
      </c>
      <c r="AU197" s="157" t="s">
        <v>130</v>
      </c>
      <c r="AY197" s="3" t="s">
        <v>119</v>
      </c>
      <c r="BE197" s="158" t="n">
        <f aca="false">IF(N197="základní",J197,0)</f>
        <v>0</v>
      </c>
      <c r="BF197" s="158" t="n">
        <f aca="false">IF(N197="snížená",J197,0)</f>
        <v>0</v>
      </c>
      <c r="BG197" s="158" t="n">
        <f aca="false">IF(N197="zákl. přenesená",J197,0)</f>
        <v>0</v>
      </c>
      <c r="BH197" s="158" t="n">
        <f aca="false">IF(N197="sníž. přenesená",J197,0)</f>
        <v>0</v>
      </c>
      <c r="BI197" s="158" t="n">
        <f aca="false">IF(N197="nulová",J197,0)</f>
        <v>0</v>
      </c>
      <c r="BJ197" s="3" t="s">
        <v>78</v>
      </c>
      <c r="BK197" s="158" t="n">
        <f aca="false">ROUND(I197*H197,1)</f>
        <v>0</v>
      </c>
      <c r="BL197" s="3" t="s">
        <v>129</v>
      </c>
      <c r="BM197" s="157" t="s">
        <v>280</v>
      </c>
    </row>
    <row r="198" s="22" customFormat="true" ht="15" hidden="false" customHeight="false" outlineLevel="0" collapsed="false">
      <c r="B198" s="23"/>
      <c r="D198" s="159" t="s">
        <v>132</v>
      </c>
      <c r="F198" s="160" t="s">
        <v>281</v>
      </c>
      <c r="I198" s="161"/>
      <c r="L198" s="23"/>
      <c r="M198" s="162"/>
      <c r="U198" s="54"/>
      <c r="AT198" s="3" t="s">
        <v>132</v>
      </c>
      <c r="AU198" s="3" t="s">
        <v>130</v>
      </c>
    </row>
    <row r="199" s="22" customFormat="true" ht="24" hidden="false" customHeight="true" outlineLevel="0" collapsed="false">
      <c r="B199" s="23"/>
      <c r="C199" s="146" t="s">
        <v>282</v>
      </c>
      <c r="D199" s="146" t="s">
        <v>124</v>
      </c>
      <c r="E199" s="147" t="s">
        <v>283</v>
      </c>
      <c r="F199" s="148" t="s">
        <v>284</v>
      </c>
      <c r="G199" s="149" t="s">
        <v>148</v>
      </c>
      <c r="H199" s="150" t="n">
        <v>0.64</v>
      </c>
      <c r="I199" s="151"/>
      <c r="J199" s="152" t="n">
        <f aca="false">ROUND(I199*H199,1)</f>
        <v>0</v>
      </c>
      <c r="K199" s="148" t="s">
        <v>128</v>
      </c>
      <c r="L199" s="23"/>
      <c r="M199" s="153"/>
      <c r="N199" s="154" t="s">
        <v>41</v>
      </c>
      <c r="P199" s="155" t="n">
        <f aca="false">O199*H199</f>
        <v>0</v>
      </c>
      <c r="Q199" s="155" t="n">
        <v>0</v>
      </c>
      <c r="R199" s="155" t="n">
        <f aca="false">Q199*H199</f>
        <v>0</v>
      </c>
      <c r="S199" s="155" t="n">
        <v>0.089</v>
      </c>
      <c r="T199" s="155" t="n">
        <f aca="false">S199*H199</f>
        <v>0.05696</v>
      </c>
      <c r="U199" s="156"/>
      <c r="AR199" s="157" t="s">
        <v>129</v>
      </c>
      <c r="AT199" s="157" t="s">
        <v>124</v>
      </c>
      <c r="AU199" s="157" t="s">
        <v>130</v>
      </c>
      <c r="AY199" s="3" t="s">
        <v>119</v>
      </c>
      <c r="BE199" s="158" t="n">
        <f aca="false">IF(N199="základní",J199,0)</f>
        <v>0</v>
      </c>
      <c r="BF199" s="158" t="n">
        <f aca="false">IF(N199="snížená",J199,0)</f>
        <v>0</v>
      </c>
      <c r="BG199" s="158" t="n">
        <f aca="false">IF(N199="zákl. přenesená",J199,0)</f>
        <v>0</v>
      </c>
      <c r="BH199" s="158" t="n">
        <f aca="false">IF(N199="sníž. přenesená",J199,0)</f>
        <v>0</v>
      </c>
      <c r="BI199" s="158" t="n">
        <f aca="false">IF(N199="nulová",J199,0)</f>
        <v>0</v>
      </c>
      <c r="BJ199" s="3" t="s">
        <v>78</v>
      </c>
      <c r="BK199" s="158" t="n">
        <f aca="false">ROUND(I199*H199,1)</f>
        <v>0</v>
      </c>
      <c r="BL199" s="3" t="s">
        <v>129</v>
      </c>
      <c r="BM199" s="157" t="s">
        <v>285</v>
      </c>
    </row>
    <row r="200" s="22" customFormat="true" ht="15" hidden="false" customHeight="false" outlineLevel="0" collapsed="false">
      <c r="B200" s="23"/>
      <c r="D200" s="159" t="s">
        <v>132</v>
      </c>
      <c r="F200" s="160" t="s">
        <v>286</v>
      </c>
      <c r="I200" s="161"/>
      <c r="L200" s="23"/>
      <c r="M200" s="162"/>
      <c r="U200" s="54"/>
      <c r="AT200" s="3" t="s">
        <v>132</v>
      </c>
      <c r="AU200" s="3" t="s">
        <v>130</v>
      </c>
    </row>
    <row r="201" s="163" customFormat="true" ht="15" hidden="false" customHeight="false" outlineLevel="0" collapsed="false">
      <c r="B201" s="164"/>
      <c r="D201" s="165" t="s">
        <v>138</v>
      </c>
      <c r="E201" s="166"/>
      <c r="F201" s="167" t="s">
        <v>287</v>
      </c>
      <c r="H201" s="168" t="n">
        <v>0.64</v>
      </c>
      <c r="I201" s="169"/>
      <c r="L201" s="164"/>
      <c r="M201" s="170"/>
      <c r="U201" s="171"/>
      <c r="AT201" s="166" t="s">
        <v>138</v>
      </c>
      <c r="AU201" s="166" t="s">
        <v>130</v>
      </c>
      <c r="AV201" s="163" t="s">
        <v>80</v>
      </c>
      <c r="AW201" s="163" t="s">
        <v>31</v>
      </c>
      <c r="AX201" s="163" t="s">
        <v>78</v>
      </c>
      <c r="AY201" s="166" t="s">
        <v>119</v>
      </c>
    </row>
    <row r="202" s="22" customFormat="true" ht="24" hidden="false" customHeight="true" outlineLevel="0" collapsed="false">
      <c r="B202" s="23"/>
      <c r="C202" s="146" t="s">
        <v>7</v>
      </c>
      <c r="D202" s="146" t="s">
        <v>124</v>
      </c>
      <c r="E202" s="147" t="s">
        <v>288</v>
      </c>
      <c r="F202" s="148" t="s">
        <v>289</v>
      </c>
      <c r="G202" s="149" t="s">
        <v>290</v>
      </c>
      <c r="H202" s="150" t="n">
        <v>2.7</v>
      </c>
      <c r="I202" s="151"/>
      <c r="J202" s="152" t="n">
        <f aca="false">ROUND(I202*H202,1)</f>
        <v>0</v>
      </c>
      <c r="K202" s="148" t="s">
        <v>128</v>
      </c>
      <c r="L202" s="23"/>
      <c r="M202" s="153"/>
      <c r="N202" s="154" t="s">
        <v>41</v>
      </c>
      <c r="P202" s="155" t="n">
        <f aca="false">O202*H202</f>
        <v>0</v>
      </c>
      <c r="Q202" s="155" t="n">
        <v>0</v>
      </c>
      <c r="R202" s="155" t="n">
        <f aca="false">Q202*H202</f>
        <v>0</v>
      </c>
      <c r="S202" s="155" t="n">
        <v>0.099</v>
      </c>
      <c r="T202" s="155" t="n">
        <f aca="false">S202*H202</f>
        <v>0.2673</v>
      </c>
      <c r="U202" s="156"/>
      <c r="AR202" s="157" t="s">
        <v>129</v>
      </c>
      <c r="AT202" s="157" t="s">
        <v>124</v>
      </c>
      <c r="AU202" s="157" t="s">
        <v>130</v>
      </c>
      <c r="AY202" s="3" t="s">
        <v>119</v>
      </c>
      <c r="BE202" s="158" t="n">
        <f aca="false">IF(N202="základní",J202,0)</f>
        <v>0</v>
      </c>
      <c r="BF202" s="158" t="n">
        <f aca="false">IF(N202="snížená",J202,0)</f>
        <v>0</v>
      </c>
      <c r="BG202" s="158" t="n">
        <f aca="false">IF(N202="zákl. přenesená",J202,0)</f>
        <v>0</v>
      </c>
      <c r="BH202" s="158" t="n">
        <f aca="false">IF(N202="sníž. přenesená",J202,0)</f>
        <v>0</v>
      </c>
      <c r="BI202" s="158" t="n">
        <f aca="false">IF(N202="nulová",J202,0)</f>
        <v>0</v>
      </c>
      <c r="BJ202" s="3" t="s">
        <v>78</v>
      </c>
      <c r="BK202" s="158" t="n">
        <f aca="false">ROUND(I202*H202,1)</f>
        <v>0</v>
      </c>
      <c r="BL202" s="3" t="s">
        <v>129</v>
      </c>
      <c r="BM202" s="157" t="s">
        <v>291</v>
      </c>
    </row>
    <row r="203" s="22" customFormat="true" ht="15" hidden="false" customHeight="false" outlineLevel="0" collapsed="false">
      <c r="B203" s="23"/>
      <c r="D203" s="159" t="s">
        <v>132</v>
      </c>
      <c r="F203" s="160" t="s">
        <v>292</v>
      </c>
      <c r="I203" s="161"/>
      <c r="L203" s="23"/>
      <c r="M203" s="162"/>
      <c r="U203" s="54"/>
      <c r="AT203" s="3" t="s">
        <v>132</v>
      </c>
      <c r="AU203" s="3" t="s">
        <v>130</v>
      </c>
    </row>
    <row r="204" s="163" customFormat="true" ht="15" hidden="false" customHeight="false" outlineLevel="0" collapsed="false">
      <c r="B204" s="164"/>
      <c r="D204" s="165" t="s">
        <v>138</v>
      </c>
      <c r="E204" s="166"/>
      <c r="F204" s="167" t="s">
        <v>293</v>
      </c>
      <c r="H204" s="168" t="n">
        <v>2.7</v>
      </c>
      <c r="I204" s="169"/>
      <c r="L204" s="164"/>
      <c r="M204" s="170"/>
      <c r="U204" s="171"/>
      <c r="AT204" s="166" t="s">
        <v>138</v>
      </c>
      <c r="AU204" s="166" t="s">
        <v>130</v>
      </c>
      <c r="AV204" s="163" t="s">
        <v>80</v>
      </c>
      <c r="AW204" s="163" t="s">
        <v>31</v>
      </c>
      <c r="AX204" s="163" t="s">
        <v>78</v>
      </c>
      <c r="AY204" s="166" t="s">
        <v>119</v>
      </c>
    </row>
    <row r="205" s="22" customFormat="true" ht="24" hidden="false" customHeight="true" outlineLevel="0" collapsed="false">
      <c r="B205" s="23"/>
      <c r="C205" s="146" t="s">
        <v>294</v>
      </c>
      <c r="D205" s="146" t="s">
        <v>124</v>
      </c>
      <c r="E205" s="147" t="s">
        <v>295</v>
      </c>
      <c r="F205" s="148" t="s">
        <v>296</v>
      </c>
      <c r="G205" s="149" t="s">
        <v>290</v>
      </c>
      <c r="H205" s="150" t="n">
        <v>2.7</v>
      </c>
      <c r="I205" s="151"/>
      <c r="J205" s="152" t="n">
        <f aca="false">ROUND(I205*H205,1)</f>
        <v>0</v>
      </c>
      <c r="K205" s="148" t="s">
        <v>128</v>
      </c>
      <c r="L205" s="23"/>
      <c r="M205" s="153"/>
      <c r="N205" s="154" t="s">
        <v>41</v>
      </c>
      <c r="P205" s="155" t="n">
        <f aca="false">O205*H205</f>
        <v>0</v>
      </c>
      <c r="Q205" s="155" t="n">
        <v>0</v>
      </c>
      <c r="R205" s="155" t="n">
        <f aca="false">Q205*H205</f>
        <v>0</v>
      </c>
      <c r="S205" s="155" t="n">
        <v>0.033</v>
      </c>
      <c r="T205" s="155" t="n">
        <f aca="false">S205*H205</f>
        <v>0.0891</v>
      </c>
      <c r="U205" s="156"/>
      <c r="AR205" s="157" t="s">
        <v>129</v>
      </c>
      <c r="AT205" s="157" t="s">
        <v>124</v>
      </c>
      <c r="AU205" s="157" t="s">
        <v>130</v>
      </c>
      <c r="AY205" s="3" t="s">
        <v>119</v>
      </c>
      <c r="BE205" s="158" t="n">
        <f aca="false">IF(N205="základní",J205,0)</f>
        <v>0</v>
      </c>
      <c r="BF205" s="158" t="n">
        <f aca="false">IF(N205="snížená",J205,0)</f>
        <v>0</v>
      </c>
      <c r="BG205" s="158" t="n">
        <f aca="false">IF(N205="zákl. přenesená",J205,0)</f>
        <v>0</v>
      </c>
      <c r="BH205" s="158" t="n">
        <f aca="false">IF(N205="sníž. přenesená",J205,0)</f>
        <v>0</v>
      </c>
      <c r="BI205" s="158" t="n">
        <f aca="false">IF(N205="nulová",J205,0)</f>
        <v>0</v>
      </c>
      <c r="BJ205" s="3" t="s">
        <v>78</v>
      </c>
      <c r="BK205" s="158" t="n">
        <f aca="false">ROUND(I205*H205,1)</f>
        <v>0</v>
      </c>
      <c r="BL205" s="3" t="s">
        <v>129</v>
      </c>
      <c r="BM205" s="157" t="s">
        <v>297</v>
      </c>
    </row>
    <row r="206" s="22" customFormat="true" ht="15" hidden="false" customHeight="false" outlineLevel="0" collapsed="false">
      <c r="B206" s="23"/>
      <c r="D206" s="159" t="s">
        <v>132</v>
      </c>
      <c r="F206" s="160" t="s">
        <v>298</v>
      </c>
      <c r="I206" s="161"/>
      <c r="L206" s="23"/>
      <c r="M206" s="162"/>
      <c r="U206" s="54"/>
      <c r="AT206" s="3" t="s">
        <v>132</v>
      </c>
      <c r="AU206" s="3" t="s">
        <v>130</v>
      </c>
    </row>
    <row r="207" s="163" customFormat="true" ht="15" hidden="false" customHeight="false" outlineLevel="0" collapsed="false">
      <c r="B207" s="164"/>
      <c r="D207" s="165" t="s">
        <v>138</v>
      </c>
      <c r="E207" s="166"/>
      <c r="F207" s="167" t="s">
        <v>293</v>
      </c>
      <c r="H207" s="168" t="n">
        <v>2.7</v>
      </c>
      <c r="I207" s="169"/>
      <c r="L207" s="164"/>
      <c r="M207" s="170"/>
      <c r="U207" s="171"/>
      <c r="AT207" s="166" t="s">
        <v>138</v>
      </c>
      <c r="AU207" s="166" t="s">
        <v>130</v>
      </c>
      <c r="AV207" s="163" t="s">
        <v>80</v>
      </c>
      <c r="AW207" s="163" t="s">
        <v>31</v>
      </c>
      <c r="AX207" s="163" t="s">
        <v>78</v>
      </c>
      <c r="AY207" s="166" t="s">
        <v>119</v>
      </c>
    </row>
    <row r="208" s="22" customFormat="true" ht="16.5" hidden="false" customHeight="true" outlineLevel="0" collapsed="false">
      <c r="B208" s="23"/>
      <c r="C208" s="146" t="s">
        <v>299</v>
      </c>
      <c r="D208" s="146" t="s">
        <v>124</v>
      </c>
      <c r="E208" s="147" t="s">
        <v>300</v>
      </c>
      <c r="F208" s="148" t="s">
        <v>301</v>
      </c>
      <c r="G208" s="149" t="s">
        <v>290</v>
      </c>
      <c r="H208" s="150" t="n">
        <v>6.5</v>
      </c>
      <c r="I208" s="151"/>
      <c r="J208" s="152" t="n">
        <f aca="false">ROUND(I208*H208,1)</f>
        <v>0</v>
      </c>
      <c r="K208" s="148" t="s">
        <v>128</v>
      </c>
      <c r="L208" s="23"/>
      <c r="M208" s="153"/>
      <c r="N208" s="154" t="s">
        <v>41</v>
      </c>
      <c r="P208" s="155" t="n">
        <f aca="false">O208*H208</f>
        <v>0</v>
      </c>
      <c r="Q208" s="155" t="n">
        <v>0</v>
      </c>
      <c r="R208" s="155" t="n">
        <f aca="false">Q208*H208</f>
        <v>0</v>
      </c>
      <c r="S208" s="155" t="n">
        <v>0.0021</v>
      </c>
      <c r="T208" s="155" t="n">
        <f aca="false">S208*H208</f>
        <v>0.01365</v>
      </c>
      <c r="U208" s="156"/>
      <c r="AR208" s="157" t="s">
        <v>129</v>
      </c>
      <c r="AT208" s="157" t="s">
        <v>124</v>
      </c>
      <c r="AU208" s="157" t="s">
        <v>130</v>
      </c>
      <c r="AY208" s="3" t="s">
        <v>119</v>
      </c>
      <c r="BE208" s="158" t="n">
        <f aca="false">IF(N208="základní",J208,0)</f>
        <v>0</v>
      </c>
      <c r="BF208" s="158" t="n">
        <f aca="false">IF(N208="snížená",J208,0)</f>
        <v>0</v>
      </c>
      <c r="BG208" s="158" t="n">
        <f aca="false">IF(N208="zákl. přenesená",J208,0)</f>
        <v>0</v>
      </c>
      <c r="BH208" s="158" t="n">
        <f aca="false">IF(N208="sníž. přenesená",J208,0)</f>
        <v>0</v>
      </c>
      <c r="BI208" s="158" t="n">
        <f aca="false">IF(N208="nulová",J208,0)</f>
        <v>0</v>
      </c>
      <c r="BJ208" s="3" t="s">
        <v>78</v>
      </c>
      <c r="BK208" s="158" t="n">
        <f aca="false">ROUND(I208*H208,1)</f>
        <v>0</v>
      </c>
      <c r="BL208" s="3" t="s">
        <v>129</v>
      </c>
      <c r="BM208" s="157" t="s">
        <v>302</v>
      </c>
    </row>
    <row r="209" s="22" customFormat="true" ht="15" hidden="false" customHeight="false" outlineLevel="0" collapsed="false">
      <c r="B209" s="23"/>
      <c r="D209" s="159" t="s">
        <v>132</v>
      </c>
      <c r="F209" s="160" t="s">
        <v>303</v>
      </c>
      <c r="I209" s="161"/>
      <c r="L209" s="23"/>
      <c r="M209" s="162"/>
      <c r="U209" s="54"/>
      <c r="AT209" s="3" t="s">
        <v>132</v>
      </c>
      <c r="AU209" s="3" t="s">
        <v>130</v>
      </c>
    </row>
    <row r="210" s="163" customFormat="true" ht="15" hidden="false" customHeight="false" outlineLevel="0" collapsed="false">
      <c r="B210" s="164"/>
      <c r="D210" s="165" t="s">
        <v>138</v>
      </c>
      <c r="E210" s="166"/>
      <c r="F210" s="167" t="s">
        <v>304</v>
      </c>
      <c r="H210" s="168" t="n">
        <v>2.5</v>
      </c>
      <c r="I210" s="169"/>
      <c r="L210" s="164"/>
      <c r="M210" s="170"/>
      <c r="U210" s="171"/>
      <c r="AT210" s="166" t="s">
        <v>138</v>
      </c>
      <c r="AU210" s="166" t="s">
        <v>130</v>
      </c>
      <c r="AV210" s="163" t="s">
        <v>80</v>
      </c>
      <c r="AW210" s="163" t="s">
        <v>31</v>
      </c>
      <c r="AX210" s="163" t="s">
        <v>70</v>
      </c>
      <c r="AY210" s="166" t="s">
        <v>119</v>
      </c>
    </row>
    <row r="211" s="163" customFormat="true" ht="15" hidden="false" customHeight="false" outlineLevel="0" collapsed="false">
      <c r="B211" s="164"/>
      <c r="D211" s="165" t="s">
        <v>138</v>
      </c>
      <c r="E211" s="166"/>
      <c r="F211" s="167" t="s">
        <v>305</v>
      </c>
      <c r="H211" s="168" t="n">
        <v>3</v>
      </c>
      <c r="I211" s="169"/>
      <c r="L211" s="164"/>
      <c r="M211" s="170"/>
      <c r="U211" s="171"/>
      <c r="AT211" s="166" t="s">
        <v>138</v>
      </c>
      <c r="AU211" s="166" t="s">
        <v>130</v>
      </c>
      <c r="AV211" s="163" t="s">
        <v>80</v>
      </c>
      <c r="AW211" s="163" t="s">
        <v>31</v>
      </c>
      <c r="AX211" s="163" t="s">
        <v>70</v>
      </c>
      <c r="AY211" s="166" t="s">
        <v>119</v>
      </c>
    </row>
    <row r="212" s="163" customFormat="true" ht="15" hidden="false" customHeight="false" outlineLevel="0" collapsed="false">
      <c r="B212" s="164"/>
      <c r="D212" s="165" t="s">
        <v>138</v>
      </c>
      <c r="E212" s="166"/>
      <c r="F212" s="167" t="s">
        <v>306</v>
      </c>
      <c r="H212" s="168" t="n">
        <v>1</v>
      </c>
      <c r="I212" s="169"/>
      <c r="L212" s="164"/>
      <c r="M212" s="170"/>
      <c r="U212" s="171"/>
      <c r="AT212" s="166" t="s">
        <v>138</v>
      </c>
      <c r="AU212" s="166" t="s">
        <v>130</v>
      </c>
      <c r="AV212" s="163" t="s">
        <v>80</v>
      </c>
      <c r="AW212" s="163" t="s">
        <v>31</v>
      </c>
      <c r="AX212" s="163" t="s">
        <v>70</v>
      </c>
      <c r="AY212" s="166" t="s">
        <v>119</v>
      </c>
    </row>
    <row r="213" s="172" customFormat="true" ht="15" hidden="false" customHeight="false" outlineLevel="0" collapsed="false">
      <c r="B213" s="173"/>
      <c r="D213" s="165" t="s">
        <v>138</v>
      </c>
      <c r="E213" s="174"/>
      <c r="F213" s="175" t="s">
        <v>172</v>
      </c>
      <c r="H213" s="176" t="n">
        <v>6.5</v>
      </c>
      <c r="I213" s="177"/>
      <c r="L213" s="173"/>
      <c r="M213" s="178"/>
      <c r="U213" s="179"/>
      <c r="AT213" s="174" t="s">
        <v>138</v>
      </c>
      <c r="AU213" s="174" t="s">
        <v>130</v>
      </c>
      <c r="AV213" s="172" t="s">
        <v>129</v>
      </c>
      <c r="AW213" s="172" t="s">
        <v>31</v>
      </c>
      <c r="AX213" s="172" t="s">
        <v>78</v>
      </c>
      <c r="AY213" s="174" t="s">
        <v>119</v>
      </c>
    </row>
    <row r="214" s="22" customFormat="true" ht="16.5" hidden="false" customHeight="true" outlineLevel="0" collapsed="false">
      <c r="B214" s="23"/>
      <c r="C214" s="146" t="s">
        <v>307</v>
      </c>
      <c r="D214" s="146" t="s">
        <v>124</v>
      </c>
      <c r="E214" s="147" t="s">
        <v>308</v>
      </c>
      <c r="F214" s="148" t="s">
        <v>309</v>
      </c>
      <c r="G214" s="149" t="s">
        <v>290</v>
      </c>
      <c r="H214" s="150" t="n">
        <v>4</v>
      </c>
      <c r="I214" s="151"/>
      <c r="J214" s="152" t="n">
        <f aca="false">ROUND(I214*H214,1)</f>
        <v>0</v>
      </c>
      <c r="K214" s="148" t="s">
        <v>128</v>
      </c>
      <c r="L214" s="23"/>
      <c r="M214" s="153"/>
      <c r="N214" s="154" t="s">
        <v>41</v>
      </c>
      <c r="P214" s="155" t="n">
        <f aca="false">O214*H214</f>
        <v>0</v>
      </c>
      <c r="Q214" s="155" t="n">
        <v>0</v>
      </c>
      <c r="R214" s="155" t="n">
        <f aca="false">Q214*H214</f>
        <v>0</v>
      </c>
      <c r="S214" s="155" t="n">
        <v>0.00198</v>
      </c>
      <c r="T214" s="155" t="n">
        <f aca="false">S214*H214</f>
        <v>0.00792</v>
      </c>
      <c r="U214" s="156"/>
      <c r="AR214" s="157" t="s">
        <v>129</v>
      </c>
      <c r="AT214" s="157" t="s">
        <v>124</v>
      </c>
      <c r="AU214" s="157" t="s">
        <v>130</v>
      </c>
      <c r="AY214" s="3" t="s">
        <v>119</v>
      </c>
      <c r="BE214" s="158" t="n">
        <f aca="false">IF(N214="základní",J214,0)</f>
        <v>0</v>
      </c>
      <c r="BF214" s="158" t="n">
        <f aca="false">IF(N214="snížená",J214,0)</f>
        <v>0</v>
      </c>
      <c r="BG214" s="158" t="n">
        <f aca="false">IF(N214="zákl. přenesená",J214,0)</f>
        <v>0</v>
      </c>
      <c r="BH214" s="158" t="n">
        <f aca="false">IF(N214="sníž. přenesená",J214,0)</f>
        <v>0</v>
      </c>
      <c r="BI214" s="158" t="n">
        <f aca="false">IF(N214="nulová",J214,0)</f>
        <v>0</v>
      </c>
      <c r="BJ214" s="3" t="s">
        <v>78</v>
      </c>
      <c r="BK214" s="158" t="n">
        <f aca="false">ROUND(I214*H214,1)</f>
        <v>0</v>
      </c>
      <c r="BL214" s="3" t="s">
        <v>129</v>
      </c>
      <c r="BM214" s="157" t="s">
        <v>310</v>
      </c>
    </row>
    <row r="215" s="22" customFormat="true" ht="15" hidden="false" customHeight="false" outlineLevel="0" collapsed="false">
      <c r="B215" s="23"/>
      <c r="D215" s="159" t="s">
        <v>132</v>
      </c>
      <c r="F215" s="160" t="s">
        <v>311</v>
      </c>
      <c r="I215" s="161"/>
      <c r="L215" s="23"/>
      <c r="M215" s="162"/>
      <c r="U215" s="54"/>
      <c r="AT215" s="3" t="s">
        <v>132</v>
      </c>
      <c r="AU215" s="3" t="s">
        <v>130</v>
      </c>
    </row>
    <row r="216" s="22" customFormat="true" ht="16.5" hidden="false" customHeight="true" outlineLevel="0" collapsed="false">
      <c r="B216" s="23"/>
      <c r="C216" s="146" t="s">
        <v>312</v>
      </c>
      <c r="D216" s="146" t="s">
        <v>124</v>
      </c>
      <c r="E216" s="147" t="s">
        <v>313</v>
      </c>
      <c r="F216" s="148" t="s">
        <v>314</v>
      </c>
      <c r="G216" s="149" t="s">
        <v>290</v>
      </c>
      <c r="H216" s="150" t="n">
        <v>2.5</v>
      </c>
      <c r="I216" s="151"/>
      <c r="J216" s="152" t="n">
        <f aca="false">ROUND(I216*H216,1)</f>
        <v>0</v>
      </c>
      <c r="K216" s="148" t="s">
        <v>128</v>
      </c>
      <c r="L216" s="23"/>
      <c r="M216" s="153"/>
      <c r="N216" s="154" t="s">
        <v>41</v>
      </c>
      <c r="P216" s="155" t="n">
        <f aca="false">O216*H216</f>
        <v>0</v>
      </c>
      <c r="Q216" s="155" t="n">
        <v>0</v>
      </c>
      <c r="R216" s="155" t="n">
        <f aca="false">Q216*H216</f>
        <v>0</v>
      </c>
      <c r="S216" s="155" t="n">
        <v>0.01492</v>
      </c>
      <c r="T216" s="155" t="n">
        <f aca="false">S216*H216</f>
        <v>0.0373</v>
      </c>
      <c r="U216" s="156"/>
      <c r="AR216" s="157" t="s">
        <v>129</v>
      </c>
      <c r="AT216" s="157" t="s">
        <v>124</v>
      </c>
      <c r="AU216" s="157" t="s">
        <v>130</v>
      </c>
      <c r="AY216" s="3" t="s">
        <v>119</v>
      </c>
      <c r="BE216" s="158" t="n">
        <f aca="false">IF(N216="základní",J216,0)</f>
        <v>0</v>
      </c>
      <c r="BF216" s="158" t="n">
        <f aca="false">IF(N216="snížená",J216,0)</f>
        <v>0</v>
      </c>
      <c r="BG216" s="158" t="n">
        <f aca="false">IF(N216="zákl. přenesená",J216,0)</f>
        <v>0</v>
      </c>
      <c r="BH216" s="158" t="n">
        <f aca="false">IF(N216="sníž. přenesená",J216,0)</f>
        <v>0</v>
      </c>
      <c r="BI216" s="158" t="n">
        <f aca="false">IF(N216="nulová",J216,0)</f>
        <v>0</v>
      </c>
      <c r="BJ216" s="3" t="s">
        <v>78</v>
      </c>
      <c r="BK216" s="158" t="n">
        <f aca="false">ROUND(I216*H216,1)</f>
        <v>0</v>
      </c>
      <c r="BL216" s="3" t="s">
        <v>129</v>
      </c>
      <c r="BM216" s="157" t="s">
        <v>315</v>
      </c>
    </row>
    <row r="217" s="22" customFormat="true" ht="15" hidden="false" customHeight="false" outlineLevel="0" collapsed="false">
      <c r="B217" s="23"/>
      <c r="D217" s="159" t="s">
        <v>132</v>
      </c>
      <c r="F217" s="160" t="s">
        <v>316</v>
      </c>
      <c r="I217" s="161"/>
      <c r="L217" s="23"/>
      <c r="M217" s="162"/>
      <c r="U217" s="54"/>
      <c r="AT217" s="3" t="s">
        <v>132</v>
      </c>
      <c r="AU217" s="3" t="s">
        <v>130</v>
      </c>
    </row>
    <row r="218" s="163" customFormat="true" ht="15" hidden="false" customHeight="false" outlineLevel="0" collapsed="false">
      <c r="B218" s="164"/>
      <c r="D218" s="165" t="s">
        <v>138</v>
      </c>
      <c r="E218" s="166"/>
      <c r="F218" s="167" t="s">
        <v>317</v>
      </c>
      <c r="H218" s="168" t="n">
        <v>2.5</v>
      </c>
      <c r="I218" s="169"/>
      <c r="L218" s="164"/>
      <c r="M218" s="170"/>
      <c r="U218" s="171"/>
      <c r="AT218" s="166" t="s">
        <v>138</v>
      </c>
      <c r="AU218" s="166" t="s">
        <v>130</v>
      </c>
      <c r="AV218" s="163" t="s">
        <v>80</v>
      </c>
      <c r="AW218" s="163" t="s">
        <v>31</v>
      </c>
      <c r="AX218" s="163" t="s">
        <v>78</v>
      </c>
      <c r="AY218" s="166" t="s">
        <v>119</v>
      </c>
    </row>
    <row r="219" s="22" customFormat="true" ht="24" hidden="false" customHeight="true" outlineLevel="0" collapsed="false">
      <c r="B219" s="23"/>
      <c r="C219" s="146" t="s">
        <v>318</v>
      </c>
      <c r="D219" s="146" t="s">
        <v>124</v>
      </c>
      <c r="E219" s="147" t="s">
        <v>319</v>
      </c>
      <c r="F219" s="148" t="s">
        <v>320</v>
      </c>
      <c r="G219" s="149" t="s">
        <v>290</v>
      </c>
      <c r="H219" s="150" t="n">
        <v>17.584</v>
      </c>
      <c r="I219" s="151"/>
      <c r="J219" s="152" t="n">
        <f aca="false">ROUND(I219*H219,1)</f>
        <v>0</v>
      </c>
      <c r="K219" s="148" t="s">
        <v>128</v>
      </c>
      <c r="L219" s="23"/>
      <c r="M219" s="153"/>
      <c r="N219" s="154" t="s">
        <v>41</v>
      </c>
      <c r="P219" s="155" t="n">
        <f aca="false">O219*H219</f>
        <v>0</v>
      </c>
      <c r="Q219" s="155" t="n">
        <v>0</v>
      </c>
      <c r="R219" s="155" t="n">
        <f aca="false">Q219*H219</f>
        <v>0</v>
      </c>
      <c r="S219" s="155" t="n">
        <v>0.00753</v>
      </c>
      <c r="T219" s="155" t="n">
        <f aca="false">S219*H219</f>
        <v>0.13240752</v>
      </c>
      <c r="U219" s="156"/>
      <c r="AR219" s="157" t="s">
        <v>129</v>
      </c>
      <c r="AT219" s="157" t="s">
        <v>124</v>
      </c>
      <c r="AU219" s="157" t="s">
        <v>130</v>
      </c>
      <c r="AY219" s="3" t="s">
        <v>119</v>
      </c>
      <c r="BE219" s="158" t="n">
        <f aca="false">IF(N219="základní",J219,0)</f>
        <v>0</v>
      </c>
      <c r="BF219" s="158" t="n">
        <f aca="false">IF(N219="snížená",J219,0)</f>
        <v>0</v>
      </c>
      <c r="BG219" s="158" t="n">
        <f aca="false">IF(N219="zákl. přenesená",J219,0)</f>
        <v>0</v>
      </c>
      <c r="BH219" s="158" t="n">
        <f aca="false">IF(N219="sníž. přenesená",J219,0)</f>
        <v>0</v>
      </c>
      <c r="BI219" s="158" t="n">
        <f aca="false">IF(N219="nulová",J219,0)</f>
        <v>0</v>
      </c>
      <c r="BJ219" s="3" t="s">
        <v>78</v>
      </c>
      <c r="BK219" s="158" t="n">
        <f aca="false">ROUND(I219*H219,1)</f>
        <v>0</v>
      </c>
      <c r="BL219" s="3" t="s">
        <v>129</v>
      </c>
      <c r="BM219" s="157" t="s">
        <v>321</v>
      </c>
    </row>
    <row r="220" s="22" customFormat="true" ht="15" hidden="false" customHeight="false" outlineLevel="0" collapsed="false">
      <c r="B220" s="23"/>
      <c r="D220" s="159" t="s">
        <v>132</v>
      </c>
      <c r="F220" s="160" t="s">
        <v>322</v>
      </c>
      <c r="I220" s="161"/>
      <c r="L220" s="23"/>
      <c r="M220" s="162"/>
      <c r="U220" s="54"/>
      <c r="AT220" s="3" t="s">
        <v>132</v>
      </c>
      <c r="AU220" s="3" t="s">
        <v>130</v>
      </c>
    </row>
    <row r="221" s="163" customFormat="true" ht="15" hidden="false" customHeight="false" outlineLevel="0" collapsed="false">
      <c r="B221" s="164"/>
      <c r="D221" s="165" t="s">
        <v>138</v>
      </c>
      <c r="E221" s="166"/>
      <c r="F221" s="167" t="s">
        <v>323</v>
      </c>
      <c r="H221" s="168" t="n">
        <v>17.584</v>
      </c>
      <c r="I221" s="169"/>
      <c r="L221" s="164"/>
      <c r="M221" s="170"/>
      <c r="U221" s="171"/>
      <c r="AT221" s="166" t="s">
        <v>138</v>
      </c>
      <c r="AU221" s="166" t="s">
        <v>130</v>
      </c>
      <c r="AV221" s="163" t="s">
        <v>80</v>
      </c>
      <c r="AW221" s="163" t="s">
        <v>31</v>
      </c>
      <c r="AX221" s="163" t="s">
        <v>78</v>
      </c>
      <c r="AY221" s="166" t="s">
        <v>119</v>
      </c>
    </row>
    <row r="222" s="22" customFormat="true" ht="16.5" hidden="false" customHeight="true" outlineLevel="0" collapsed="false">
      <c r="B222" s="23"/>
      <c r="C222" s="146" t="s">
        <v>324</v>
      </c>
      <c r="D222" s="146" t="s">
        <v>124</v>
      </c>
      <c r="E222" s="147" t="s">
        <v>325</v>
      </c>
      <c r="F222" s="148" t="s">
        <v>326</v>
      </c>
      <c r="G222" s="149" t="s">
        <v>327</v>
      </c>
      <c r="H222" s="150" t="n">
        <v>70</v>
      </c>
      <c r="I222" s="151"/>
      <c r="J222" s="152" t="n">
        <f aca="false">ROUND(I222*H222,1)</f>
        <v>0</v>
      </c>
      <c r="K222" s="148" t="s">
        <v>128</v>
      </c>
      <c r="L222" s="23"/>
      <c r="M222" s="153"/>
      <c r="N222" s="154" t="s">
        <v>41</v>
      </c>
      <c r="P222" s="155" t="n">
        <f aca="false">O222*H222</f>
        <v>0</v>
      </c>
      <c r="Q222" s="155" t="n">
        <v>0</v>
      </c>
      <c r="R222" s="155" t="n">
        <f aca="false">Q222*H222</f>
        <v>0</v>
      </c>
      <c r="S222" s="155" t="n">
        <v>0.001</v>
      </c>
      <c r="T222" s="155" t="n">
        <f aca="false">S222*H222</f>
        <v>0.07</v>
      </c>
      <c r="U222" s="156"/>
      <c r="AR222" s="157" t="s">
        <v>129</v>
      </c>
      <c r="AT222" s="157" t="s">
        <v>124</v>
      </c>
      <c r="AU222" s="157" t="s">
        <v>130</v>
      </c>
      <c r="AY222" s="3" t="s">
        <v>119</v>
      </c>
      <c r="BE222" s="158" t="n">
        <f aca="false">IF(N222="základní",J222,0)</f>
        <v>0</v>
      </c>
      <c r="BF222" s="158" t="n">
        <f aca="false">IF(N222="snížená",J222,0)</f>
        <v>0</v>
      </c>
      <c r="BG222" s="158" t="n">
        <f aca="false">IF(N222="zákl. přenesená",J222,0)</f>
        <v>0</v>
      </c>
      <c r="BH222" s="158" t="n">
        <f aca="false">IF(N222="sníž. přenesená",J222,0)</f>
        <v>0</v>
      </c>
      <c r="BI222" s="158" t="n">
        <f aca="false">IF(N222="nulová",J222,0)</f>
        <v>0</v>
      </c>
      <c r="BJ222" s="3" t="s">
        <v>78</v>
      </c>
      <c r="BK222" s="158" t="n">
        <f aca="false">ROUND(I222*H222,1)</f>
        <v>0</v>
      </c>
      <c r="BL222" s="3" t="s">
        <v>129</v>
      </c>
      <c r="BM222" s="157" t="s">
        <v>328</v>
      </c>
    </row>
    <row r="223" s="22" customFormat="true" ht="15" hidden="false" customHeight="false" outlineLevel="0" collapsed="false">
      <c r="B223" s="23"/>
      <c r="D223" s="159" t="s">
        <v>132</v>
      </c>
      <c r="F223" s="160" t="s">
        <v>329</v>
      </c>
      <c r="I223" s="161"/>
      <c r="L223" s="23"/>
      <c r="M223" s="162"/>
      <c r="U223" s="54"/>
      <c r="AT223" s="3" t="s">
        <v>132</v>
      </c>
      <c r="AU223" s="3" t="s">
        <v>130</v>
      </c>
    </row>
    <row r="224" s="163" customFormat="true" ht="15" hidden="false" customHeight="false" outlineLevel="0" collapsed="false">
      <c r="B224" s="164"/>
      <c r="D224" s="165" t="s">
        <v>138</v>
      </c>
      <c r="E224" s="166"/>
      <c r="F224" s="167" t="s">
        <v>330</v>
      </c>
      <c r="H224" s="168" t="n">
        <v>70</v>
      </c>
      <c r="I224" s="169"/>
      <c r="L224" s="164"/>
      <c r="M224" s="170"/>
      <c r="U224" s="171"/>
      <c r="AT224" s="166" t="s">
        <v>138</v>
      </c>
      <c r="AU224" s="166" t="s">
        <v>130</v>
      </c>
      <c r="AV224" s="163" t="s">
        <v>80</v>
      </c>
      <c r="AW224" s="163" t="s">
        <v>31</v>
      </c>
      <c r="AX224" s="163" t="s">
        <v>78</v>
      </c>
      <c r="AY224" s="166" t="s">
        <v>119</v>
      </c>
    </row>
    <row r="225" s="133" customFormat="true" ht="22.5" hidden="false" customHeight="true" outlineLevel="0" collapsed="false">
      <c r="B225" s="134"/>
      <c r="D225" s="135" t="s">
        <v>69</v>
      </c>
      <c r="E225" s="144" t="s">
        <v>331</v>
      </c>
      <c r="F225" s="144" t="s">
        <v>332</v>
      </c>
      <c r="I225" s="137"/>
      <c r="J225" s="145" t="n">
        <f aca="false">BK225</f>
        <v>0</v>
      </c>
      <c r="L225" s="134"/>
      <c r="M225" s="139"/>
      <c r="P225" s="140" t="n">
        <f aca="false">SUM(P226:P242)</f>
        <v>0</v>
      </c>
      <c r="R225" s="140" t="n">
        <f aca="false">SUM(R226:R242)</f>
        <v>0</v>
      </c>
      <c r="T225" s="140" t="n">
        <f aca="false">SUM(T226:T242)</f>
        <v>0</v>
      </c>
      <c r="U225" s="141"/>
      <c r="AR225" s="135" t="s">
        <v>78</v>
      </c>
      <c r="AT225" s="142" t="s">
        <v>69</v>
      </c>
      <c r="AU225" s="142" t="s">
        <v>78</v>
      </c>
      <c r="AY225" s="135" t="s">
        <v>119</v>
      </c>
      <c r="BK225" s="143" t="n">
        <f aca="false">SUM(BK226:BK242)</f>
        <v>0</v>
      </c>
    </row>
    <row r="226" s="22" customFormat="true" ht="24" hidden="false" customHeight="true" outlineLevel="0" collapsed="false">
      <c r="B226" s="23"/>
      <c r="C226" s="146" t="s">
        <v>333</v>
      </c>
      <c r="D226" s="146" t="s">
        <v>124</v>
      </c>
      <c r="E226" s="147" t="s">
        <v>334</v>
      </c>
      <c r="F226" s="148" t="s">
        <v>335</v>
      </c>
      <c r="G226" s="149" t="s">
        <v>336</v>
      </c>
      <c r="H226" s="150" t="n">
        <v>31.141</v>
      </c>
      <c r="I226" s="151"/>
      <c r="J226" s="152" t="n">
        <f aca="false">ROUND(I226*H226,1)</f>
        <v>0</v>
      </c>
      <c r="K226" s="148" t="s">
        <v>128</v>
      </c>
      <c r="L226" s="23"/>
      <c r="M226" s="153"/>
      <c r="N226" s="154" t="s">
        <v>41</v>
      </c>
      <c r="P226" s="155" t="n">
        <f aca="false">O226*H226</f>
        <v>0</v>
      </c>
      <c r="Q226" s="155" t="n">
        <v>0</v>
      </c>
      <c r="R226" s="155" t="n">
        <f aca="false">Q226*H226</f>
        <v>0</v>
      </c>
      <c r="S226" s="155" t="n">
        <v>0</v>
      </c>
      <c r="T226" s="155" t="n">
        <f aca="false">S226*H226</f>
        <v>0</v>
      </c>
      <c r="U226" s="156"/>
      <c r="AR226" s="157" t="s">
        <v>129</v>
      </c>
      <c r="AT226" s="157" t="s">
        <v>124</v>
      </c>
      <c r="AU226" s="157" t="s">
        <v>80</v>
      </c>
      <c r="AY226" s="3" t="s">
        <v>119</v>
      </c>
      <c r="BE226" s="158" t="n">
        <f aca="false">IF(N226="základní",J226,0)</f>
        <v>0</v>
      </c>
      <c r="BF226" s="158" t="n">
        <f aca="false">IF(N226="snížená",J226,0)</f>
        <v>0</v>
      </c>
      <c r="BG226" s="158" t="n">
        <f aca="false">IF(N226="zákl. přenesená",J226,0)</f>
        <v>0</v>
      </c>
      <c r="BH226" s="158" t="n">
        <f aca="false">IF(N226="sníž. přenesená",J226,0)</f>
        <v>0</v>
      </c>
      <c r="BI226" s="158" t="n">
        <f aca="false">IF(N226="nulová",J226,0)</f>
        <v>0</v>
      </c>
      <c r="BJ226" s="3" t="s">
        <v>78</v>
      </c>
      <c r="BK226" s="158" t="n">
        <f aca="false">ROUND(I226*H226,1)</f>
        <v>0</v>
      </c>
      <c r="BL226" s="3" t="s">
        <v>129</v>
      </c>
      <c r="BM226" s="157" t="s">
        <v>337</v>
      </c>
    </row>
    <row r="227" s="22" customFormat="true" ht="15" hidden="false" customHeight="false" outlineLevel="0" collapsed="false">
      <c r="B227" s="23"/>
      <c r="D227" s="159" t="s">
        <v>132</v>
      </c>
      <c r="F227" s="160" t="s">
        <v>338</v>
      </c>
      <c r="I227" s="161"/>
      <c r="L227" s="23"/>
      <c r="M227" s="162"/>
      <c r="U227" s="54"/>
      <c r="AT227" s="3" t="s">
        <v>132</v>
      </c>
      <c r="AU227" s="3" t="s">
        <v>80</v>
      </c>
    </row>
    <row r="228" s="22" customFormat="true" ht="21.75" hidden="false" customHeight="true" outlineLevel="0" collapsed="false">
      <c r="B228" s="23"/>
      <c r="C228" s="146" t="s">
        <v>339</v>
      </c>
      <c r="D228" s="146" t="s">
        <v>124</v>
      </c>
      <c r="E228" s="147" t="s">
        <v>340</v>
      </c>
      <c r="F228" s="148" t="s">
        <v>341</v>
      </c>
      <c r="G228" s="149" t="s">
        <v>336</v>
      </c>
      <c r="H228" s="150" t="n">
        <v>31.141</v>
      </c>
      <c r="I228" s="151"/>
      <c r="J228" s="152" t="n">
        <f aca="false">ROUND(I228*H228,1)</f>
        <v>0</v>
      </c>
      <c r="K228" s="148" t="s">
        <v>128</v>
      </c>
      <c r="L228" s="23"/>
      <c r="M228" s="153"/>
      <c r="N228" s="154" t="s">
        <v>41</v>
      </c>
      <c r="P228" s="155" t="n">
        <f aca="false">O228*H228</f>
        <v>0</v>
      </c>
      <c r="Q228" s="155" t="n">
        <v>0</v>
      </c>
      <c r="R228" s="155" t="n">
        <f aca="false">Q228*H228</f>
        <v>0</v>
      </c>
      <c r="S228" s="155" t="n">
        <v>0</v>
      </c>
      <c r="T228" s="155" t="n">
        <f aca="false">S228*H228</f>
        <v>0</v>
      </c>
      <c r="U228" s="156"/>
      <c r="AR228" s="157" t="s">
        <v>129</v>
      </c>
      <c r="AT228" s="157" t="s">
        <v>124</v>
      </c>
      <c r="AU228" s="157" t="s">
        <v>80</v>
      </c>
      <c r="AY228" s="3" t="s">
        <v>119</v>
      </c>
      <c r="BE228" s="158" t="n">
        <f aca="false">IF(N228="základní",J228,0)</f>
        <v>0</v>
      </c>
      <c r="BF228" s="158" t="n">
        <f aca="false">IF(N228="snížená",J228,0)</f>
        <v>0</v>
      </c>
      <c r="BG228" s="158" t="n">
        <f aca="false">IF(N228="zákl. přenesená",J228,0)</f>
        <v>0</v>
      </c>
      <c r="BH228" s="158" t="n">
        <f aca="false">IF(N228="sníž. přenesená",J228,0)</f>
        <v>0</v>
      </c>
      <c r="BI228" s="158" t="n">
        <f aca="false">IF(N228="nulová",J228,0)</f>
        <v>0</v>
      </c>
      <c r="BJ228" s="3" t="s">
        <v>78</v>
      </c>
      <c r="BK228" s="158" t="n">
        <f aca="false">ROUND(I228*H228,1)</f>
        <v>0</v>
      </c>
      <c r="BL228" s="3" t="s">
        <v>129</v>
      </c>
      <c r="BM228" s="157" t="s">
        <v>342</v>
      </c>
    </row>
    <row r="229" s="22" customFormat="true" ht="15" hidden="false" customHeight="false" outlineLevel="0" collapsed="false">
      <c r="B229" s="23"/>
      <c r="D229" s="159" t="s">
        <v>132</v>
      </c>
      <c r="F229" s="160" t="s">
        <v>343</v>
      </c>
      <c r="I229" s="161"/>
      <c r="L229" s="23"/>
      <c r="M229" s="162"/>
      <c r="U229" s="54"/>
      <c r="AT229" s="3" t="s">
        <v>132</v>
      </c>
      <c r="AU229" s="3" t="s">
        <v>80</v>
      </c>
    </row>
    <row r="230" s="22" customFormat="true" ht="24" hidden="false" customHeight="true" outlineLevel="0" collapsed="false">
      <c r="B230" s="23"/>
      <c r="C230" s="146" t="s">
        <v>344</v>
      </c>
      <c r="D230" s="146" t="s">
        <v>124</v>
      </c>
      <c r="E230" s="147" t="s">
        <v>345</v>
      </c>
      <c r="F230" s="148" t="s">
        <v>346</v>
      </c>
      <c r="G230" s="149" t="s">
        <v>336</v>
      </c>
      <c r="H230" s="150" t="n">
        <v>467.115</v>
      </c>
      <c r="I230" s="151"/>
      <c r="J230" s="152" t="n">
        <f aca="false">ROUND(I230*H230,1)</f>
        <v>0</v>
      </c>
      <c r="K230" s="148" t="s">
        <v>128</v>
      </c>
      <c r="L230" s="23"/>
      <c r="M230" s="153"/>
      <c r="N230" s="154" t="s">
        <v>41</v>
      </c>
      <c r="P230" s="155" t="n">
        <f aca="false">O230*H230</f>
        <v>0</v>
      </c>
      <c r="Q230" s="155" t="n">
        <v>0</v>
      </c>
      <c r="R230" s="155" t="n">
        <f aca="false">Q230*H230</f>
        <v>0</v>
      </c>
      <c r="S230" s="155" t="n">
        <v>0</v>
      </c>
      <c r="T230" s="155" t="n">
        <f aca="false">S230*H230</f>
        <v>0</v>
      </c>
      <c r="U230" s="156"/>
      <c r="AR230" s="157" t="s">
        <v>129</v>
      </c>
      <c r="AT230" s="157" t="s">
        <v>124</v>
      </c>
      <c r="AU230" s="157" t="s">
        <v>80</v>
      </c>
      <c r="AY230" s="3" t="s">
        <v>119</v>
      </c>
      <c r="BE230" s="158" t="n">
        <f aca="false">IF(N230="základní",J230,0)</f>
        <v>0</v>
      </c>
      <c r="BF230" s="158" t="n">
        <f aca="false">IF(N230="snížená",J230,0)</f>
        <v>0</v>
      </c>
      <c r="BG230" s="158" t="n">
        <f aca="false">IF(N230="zákl. přenesená",J230,0)</f>
        <v>0</v>
      </c>
      <c r="BH230" s="158" t="n">
        <f aca="false">IF(N230="sníž. přenesená",J230,0)</f>
        <v>0</v>
      </c>
      <c r="BI230" s="158" t="n">
        <f aca="false">IF(N230="nulová",J230,0)</f>
        <v>0</v>
      </c>
      <c r="BJ230" s="3" t="s">
        <v>78</v>
      </c>
      <c r="BK230" s="158" t="n">
        <f aca="false">ROUND(I230*H230,1)</f>
        <v>0</v>
      </c>
      <c r="BL230" s="3" t="s">
        <v>129</v>
      </c>
      <c r="BM230" s="157" t="s">
        <v>347</v>
      </c>
    </row>
    <row r="231" s="22" customFormat="true" ht="15" hidden="false" customHeight="false" outlineLevel="0" collapsed="false">
      <c r="B231" s="23"/>
      <c r="D231" s="159" t="s">
        <v>132</v>
      </c>
      <c r="F231" s="160" t="s">
        <v>348</v>
      </c>
      <c r="I231" s="161"/>
      <c r="L231" s="23"/>
      <c r="M231" s="162"/>
      <c r="U231" s="54"/>
      <c r="AT231" s="3" t="s">
        <v>132</v>
      </c>
      <c r="AU231" s="3" t="s">
        <v>80</v>
      </c>
    </row>
    <row r="232" s="163" customFormat="true" ht="15" hidden="false" customHeight="false" outlineLevel="0" collapsed="false">
      <c r="B232" s="164"/>
      <c r="D232" s="165" t="s">
        <v>138</v>
      </c>
      <c r="E232" s="166"/>
      <c r="F232" s="167" t="s">
        <v>349</v>
      </c>
      <c r="H232" s="168" t="n">
        <v>467.115</v>
      </c>
      <c r="I232" s="169"/>
      <c r="L232" s="164"/>
      <c r="M232" s="170"/>
      <c r="U232" s="171"/>
      <c r="AT232" s="166" t="s">
        <v>138</v>
      </c>
      <c r="AU232" s="166" t="s">
        <v>80</v>
      </c>
      <c r="AV232" s="163" t="s">
        <v>80</v>
      </c>
      <c r="AW232" s="163" t="s">
        <v>31</v>
      </c>
      <c r="AX232" s="163" t="s">
        <v>78</v>
      </c>
      <c r="AY232" s="166" t="s">
        <v>119</v>
      </c>
    </row>
    <row r="233" s="22" customFormat="true" ht="24" hidden="false" customHeight="true" outlineLevel="0" collapsed="false">
      <c r="B233" s="23"/>
      <c r="C233" s="146" t="s">
        <v>350</v>
      </c>
      <c r="D233" s="146" t="s">
        <v>124</v>
      </c>
      <c r="E233" s="147" t="s">
        <v>351</v>
      </c>
      <c r="F233" s="148" t="s">
        <v>352</v>
      </c>
      <c r="G233" s="149" t="s">
        <v>336</v>
      </c>
      <c r="H233" s="150" t="n">
        <v>0.132</v>
      </c>
      <c r="I233" s="151"/>
      <c r="J233" s="152" t="n">
        <f aca="false">ROUND(I233*H233,1)</f>
        <v>0</v>
      </c>
      <c r="K233" s="148" t="s">
        <v>128</v>
      </c>
      <c r="L233" s="23"/>
      <c r="M233" s="153"/>
      <c r="N233" s="154" t="s">
        <v>41</v>
      </c>
      <c r="P233" s="155" t="n">
        <f aca="false">O233*H233</f>
        <v>0</v>
      </c>
      <c r="Q233" s="155" t="n">
        <v>0</v>
      </c>
      <c r="R233" s="155" t="n">
        <f aca="false">Q233*H233</f>
        <v>0</v>
      </c>
      <c r="S233" s="155" t="n">
        <v>0</v>
      </c>
      <c r="T233" s="155" t="n">
        <f aca="false">S233*H233</f>
        <v>0</v>
      </c>
      <c r="U233" s="156"/>
      <c r="AR233" s="157" t="s">
        <v>129</v>
      </c>
      <c r="AT233" s="157" t="s">
        <v>124</v>
      </c>
      <c r="AU233" s="157" t="s">
        <v>80</v>
      </c>
      <c r="AY233" s="3" t="s">
        <v>119</v>
      </c>
      <c r="BE233" s="158" t="n">
        <f aca="false">IF(N233="základní",J233,0)</f>
        <v>0</v>
      </c>
      <c r="BF233" s="158" t="n">
        <f aca="false">IF(N233="snížená",J233,0)</f>
        <v>0</v>
      </c>
      <c r="BG233" s="158" t="n">
        <f aca="false">IF(N233="zákl. přenesená",J233,0)</f>
        <v>0</v>
      </c>
      <c r="BH233" s="158" t="n">
        <f aca="false">IF(N233="sníž. přenesená",J233,0)</f>
        <v>0</v>
      </c>
      <c r="BI233" s="158" t="n">
        <f aca="false">IF(N233="nulová",J233,0)</f>
        <v>0</v>
      </c>
      <c r="BJ233" s="3" t="s">
        <v>78</v>
      </c>
      <c r="BK233" s="158" t="n">
        <f aca="false">ROUND(I233*H233,1)</f>
        <v>0</v>
      </c>
      <c r="BL233" s="3" t="s">
        <v>129</v>
      </c>
      <c r="BM233" s="157" t="s">
        <v>353</v>
      </c>
    </row>
    <row r="234" s="22" customFormat="true" ht="15" hidden="false" customHeight="false" outlineLevel="0" collapsed="false">
      <c r="B234" s="23"/>
      <c r="D234" s="159" t="s">
        <v>132</v>
      </c>
      <c r="F234" s="160" t="s">
        <v>354</v>
      </c>
      <c r="I234" s="161"/>
      <c r="L234" s="23"/>
      <c r="M234" s="162"/>
      <c r="U234" s="54"/>
      <c r="AT234" s="3" t="s">
        <v>132</v>
      </c>
      <c r="AU234" s="3" t="s">
        <v>80</v>
      </c>
    </row>
    <row r="235" s="22" customFormat="true" ht="24" hidden="false" customHeight="true" outlineLevel="0" collapsed="false">
      <c r="B235" s="23"/>
      <c r="C235" s="146" t="s">
        <v>355</v>
      </c>
      <c r="D235" s="146" t="s">
        <v>124</v>
      </c>
      <c r="E235" s="147" t="s">
        <v>356</v>
      </c>
      <c r="F235" s="148" t="s">
        <v>357</v>
      </c>
      <c r="G235" s="149" t="s">
        <v>336</v>
      </c>
      <c r="H235" s="150" t="n">
        <v>0.022</v>
      </c>
      <c r="I235" s="151"/>
      <c r="J235" s="152" t="n">
        <f aca="false">ROUND(I235*H235,1)</f>
        <v>0</v>
      </c>
      <c r="K235" s="148" t="s">
        <v>128</v>
      </c>
      <c r="L235" s="23"/>
      <c r="M235" s="153"/>
      <c r="N235" s="154" t="s">
        <v>41</v>
      </c>
      <c r="P235" s="155" t="n">
        <f aca="false">O235*H235</f>
        <v>0</v>
      </c>
      <c r="Q235" s="155" t="n">
        <v>0</v>
      </c>
      <c r="R235" s="155" t="n">
        <f aca="false">Q235*H235</f>
        <v>0</v>
      </c>
      <c r="S235" s="155" t="n">
        <v>0</v>
      </c>
      <c r="T235" s="155" t="n">
        <f aca="false">S235*H235</f>
        <v>0</v>
      </c>
      <c r="U235" s="156"/>
      <c r="AR235" s="157" t="s">
        <v>129</v>
      </c>
      <c r="AT235" s="157" t="s">
        <v>124</v>
      </c>
      <c r="AU235" s="157" t="s">
        <v>80</v>
      </c>
      <c r="AY235" s="3" t="s">
        <v>119</v>
      </c>
      <c r="BE235" s="158" t="n">
        <f aca="false">IF(N235="základní",J235,0)</f>
        <v>0</v>
      </c>
      <c r="BF235" s="158" t="n">
        <f aca="false">IF(N235="snížená",J235,0)</f>
        <v>0</v>
      </c>
      <c r="BG235" s="158" t="n">
        <f aca="false">IF(N235="zákl. přenesená",J235,0)</f>
        <v>0</v>
      </c>
      <c r="BH235" s="158" t="n">
        <f aca="false">IF(N235="sníž. přenesená",J235,0)</f>
        <v>0</v>
      </c>
      <c r="BI235" s="158" t="n">
        <f aca="false">IF(N235="nulová",J235,0)</f>
        <v>0</v>
      </c>
      <c r="BJ235" s="3" t="s">
        <v>78</v>
      </c>
      <c r="BK235" s="158" t="n">
        <f aca="false">ROUND(I235*H235,1)</f>
        <v>0</v>
      </c>
      <c r="BL235" s="3" t="s">
        <v>129</v>
      </c>
      <c r="BM235" s="157" t="s">
        <v>358</v>
      </c>
    </row>
    <row r="236" s="22" customFormat="true" ht="15" hidden="false" customHeight="false" outlineLevel="0" collapsed="false">
      <c r="B236" s="23"/>
      <c r="D236" s="159" t="s">
        <v>132</v>
      </c>
      <c r="F236" s="160" t="s">
        <v>359</v>
      </c>
      <c r="I236" s="161"/>
      <c r="L236" s="23"/>
      <c r="M236" s="162"/>
      <c r="U236" s="54"/>
      <c r="AT236" s="3" t="s">
        <v>132</v>
      </c>
      <c r="AU236" s="3" t="s">
        <v>80</v>
      </c>
    </row>
    <row r="237" s="22" customFormat="true" ht="24" hidden="false" customHeight="true" outlineLevel="0" collapsed="false">
      <c r="B237" s="23"/>
      <c r="C237" s="146" t="s">
        <v>360</v>
      </c>
      <c r="D237" s="146" t="s">
        <v>124</v>
      </c>
      <c r="E237" s="147" t="s">
        <v>361</v>
      </c>
      <c r="F237" s="148" t="s">
        <v>362</v>
      </c>
      <c r="G237" s="149" t="s">
        <v>336</v>
      </c>
      <c r="H237" s="150" t="n">
        <v>30.742</v>
      </c>
      <c r="I237" s="151"/>
      <c r="J237" s="152" t="n">
        <f aca="false">ROUND(I237*H237,1)</f>
        <v>0</v>
      </c>
      <c r="K237" s="148" t="s">
        <v>128</v>
      </c>
      <c r="L237" s="23"/>
      <c r="M237" s="153"/>
      <c r="N237" s="154" t="s">
        <v>41</v>
      </c>
      <c r="P237" s="155" t="n">
        <f aca="false">O237*H237</f>
        <v>0</v>
      </c>
      <c r="Q237" s="155" t="n">
        <v>0</v>
      </c>
      <c r="R237" s="155" t="n">
        <f aca="false">Q237*H237</f>
        <v>0</v>
      </c>
      <c r="S237" s="155" t="n">
        <v>0</v>
      </c>
      <c r="T237" s="155" t="n">
        <f aca="false">S237*H237</f>
        <v>0</v>
      </c>
      <c r="U237" s="156"/>
      <c r="AR237" s="157" t="s">
        <v>129</v>
      </c>
      <c r="AT237" s="157" t="s">
        <v>124</v>
      </c>
      <c r="AU237" s="157" t="s">
        <v>80</v>
      </c>
      <c r="AY237" s="3" t="s">
        <v>119</v>
      </c>
      <c r="BE237" s="158" t="n">
        <f aca="false">IF(N237="základní",J237,0)</f>
        <v>0</v>
      </c>
      <c r="BF237" s="158" t="n">
        <f aca="false">IF(N237="snížená",J237,0)</f>
        <v>0</v>
      </c>
      <c r="BG237" s="158" t="n">
        <f aca="false">IF(N237="zákl. přenesená",J237,0)</f>
        <v>0</v>
      </c>
      <c r="BH237" s="158" t="n">
        <f aca="false">IF(N237="sníž. přenesená",J237,0)</f>
        <v>0</v>
      </c>
      <c r="BI237" s="158" t="n">
        <f aca="false">IF(N237="nulová",J237,0)</f>
        <v>0</v>
      </c>
      <c r="BJ237" s="3" t="s">
        <v>78</v>
      </c>
      <c r="BK237" s="158" t="n">
        <f aca="false">ROUND(I237*H237,1)</f>
        <v>0</v>
      </c>
      <c r="BL237" s="3" t="s">
        <v>129</v>
      </c>
      <c r="BM237" s="157" t="s">
        <v>363</v>
      </c>
    </row>
    <row r="238" s="22" customFormat="true" ht="15" hidden="false" customHeight="false" outlineLevel="0" collapsed="false">
      <c r="B238" s="23"/>
      <c r="D238" s="159" t="s">
        <v>132</v>
      </c>
      <c r="F238" s="160" t="s">
        <v>364</v>
      </c>
      <c r="I238" s="161"/>
      <c r="L238" s="23"/>
      <c r="M238" s="162"/>
      <c r="U238" s="54"/>
      <c r="AT238" s="3" t="s">
        <v>132</v>
      </c>
      <c r="AU238" s="3" t="s">
        <v>80</v>
      </c>
    </row>
    <row r="239" s="163" customFormat="true" ht="15" hidden="false" customHeight="false" outlineLevel="0" collapsed="false">
      <c r="B239" s="164"/>
      <c r="D239" s="165" t="s">
        <v>138</v>
      </c>
      <c r="E239" s="166"/>
      <c r="F239" s="167" t="s">
        <v>365</v>
      </c>
      <c r="H239" s="168" t="n">
        <v>31.141</v>
      </c>
      <c r="I239" s="169"/>
      <c r="L239" s="164"/>
      <c r="M239" s="170"/>
      <c r="U239" s="171"/>
      <c r="AT239" s="166" t="s">
        <v>138</v>
      </c>
      <c r="AU239" s="166" t="s">
        <v>80</v>
      </c>
      <c r="AV239" s="163" t="s">
        <v>80</v>
      </c>
      <c r="AW239" s="163" t="s">
        <v>31</v>
      </c>
      <c r="AX239" s="163" t="s">
        <v>70</v>
      </c>
      <c r="AY239" s="166" t="s">
        <v>119</v>
      </c>
    </row>
    <row r="240" s="163" customFormat="true" ht="15" hidden="false" customHeight="false" outlineLevel="0" collapsed="false">
      <c r="B240" s="164"/>
      <c r="D240" s="165" t="s">
        <v>138</v>
      </c>
      <c r="E240" s="166"/>
      <c r="F240" s="167" t="s">
        <v>366</v>
      </c>
      <c r="H240" s="168" t="n">
        <v>-0.154</v>
      </c>
      <c r="I240" s="169"/>
      <c r="L240" s="164"/>
      <c r="M240" s="170"/>
      <c r="U240" s="171"/>
      <c r="AT240" s="166" t="s">
        <v>138</v>
      </c>
      <c r="AU240" s="166" t="s">
        <v>80</v>
      </c>
      <c r="AV240" s="163" t="s">
        <v>80</v>
      </c>
      <c r="AW240" s="163" t="s">
        <v>31</v>
      </c>
      <c r="AX240" s="163" t="s">
        <v>70</v>
      </c>
      <c r="AY240" s="166" t="s">
        <v>119</v>
      </c>
    </row>
    <row r="241" s="163" customFormat="true" ht="15" hidden="false" customHeight="false" outlineLevel="0" collapsed="false">
      <c r="B241" s="164"/>
      <c r="D241" s="165" t="s">
        <v>138</v>
      </c>
      <c r="E241" s="166"/>
      <c r="F241" s="167" t="s">
        <v>367</v>
      </c>
      <c r="H241" s="168" t="n">
        <v>-0.245</v>
      </c>
      <c r="I241" s="169"/>
      <c r="L241" s="164"/>
      <c r="M241" s="170"/>
      <c r="U241" s="171"/>
      <c r="AT241" s="166" t="s">
        <v>138</v>
      </c>
      <c r="AU241" s="166" t="s">
        <v>80</v>
      </c>
      <c r="AV241" s="163" t="s">
        <v>80</v>
      </c>
      <c r="AW241" s="163" t="s">
        <v>31</v>
      </c>
      <c r="AX241" s="163" t="s">
        <v>70</v>
      </c>
      <c r="AY241" s="166" t="s">
        <v>119</v>
      </c>
    </row>
    <row r="242" s="172" customFormat="true" ht="15" hidden="false" customHeight="false" outlineLevel="0" collapsed="false">
      <c r="B242" s="173"/>
      <c r="D242" s="165" t="s">
        <v>138</v>
      </c>
      <c r="E242" s="174"/>
      <c r="F242" s="175" t="s">
        <v>172</v>
      </c>
      <c r="H242" s="176" t="n">
        <v>30.742</v>
      </c>
      <c r="I242" s="177"/>
      <c r="L242" s="173"/>
      <c r="M242" s="188"/>
      <c r="N242" s="189"/>
      <c r="O242" s="189"/>
      <c r="P242" s="189"/>
      <c r="Q242" s="189"/>
      <c r="R242" s="189"/>
      <c r="S242" s="189"/>
      <c r="T242" s="189"/>
      <c r="U242" s="190"/>
      <c r="AT242" s="174" t="s">
        <v>138</v>
      </c>
      <c r="AU242" s="174" t="s">
        <v>80</v>
      </c>
      <c r="AV242" s="172" t="s">
        <v>129</v>
      </c>
      <c r="AW242" s="172" t="s">
        <v>31</v>
      </c>
      <c r="AX242" s="172" t="s">
        <v>78</v>
      </c>
      <c r="AY242" s="174" t="s">
        <v>119</v>
      </c>
    </row>
    <row r="243" s="22" customFormat="true" ht="6.75" hidden="false" customHeight="true" outlineLevel="0" collapsed="false">
      <c r="B243" s="38"/>
      <c r="C243" s="39"/>
      <c r="D243" s="39"/>
      <c r="E243" s="39"/>
      <c r="F243" s="39"/>
      <c r="G243" s="39"/>
      <c r="H243" s="39"/>
      <c r="I243" s="39"/>
      <c r="J243" s="39"/>
      <c r="K243" s="39"/>
      <c r="L243" s="23"/>
    </row>
  </sheetData>
  <sheetProtection algorithmName="SHA-512" hashValue="mJ8fbbp+RfoRcfDaeF1szFkgHHYzL7qV8IOtyCR1AIyyXeEDvGndbTFor68cstzp+L9Bb1OiwiVF0vYMJghAaA==" saltValue="bugWOngWHvfW2O21G7bhEaSSNHAeGP9AsGPaXXeJeqe0WCD56NVILSEdqwN3gyPTaRJ9cVP4UVBLa3b3/DkwAw==" spinCount="100000" sheet="true" objects="true" scenarios="true" formatColumns="false" formatRows="false" autoFilter="false"/>
  <autoFilter ref="C83:K242"/>
  <mergeCells count="9">
    <mergeCell ref="L2:V2"/>
    <mergeCell ref="E7:H7"/>
    <mergeCell ref="E9:H9"/>
    <mergeCell ref="E18:H18"/>
    <mergeCell ref="E27:H27"/>
    <mergeCell ref="E48:H48"/>
    <mergeCell ref="E50:H50"/>
    <mergeCell ref="E74:H74"/>
    <mergeCell ref="E76:H76"/>
  </mergeCells>
  <hyperlinks>
    <hyperlink ref="F89" r:id="rId1" display="https://podminky.urs.cz/item/CS_URS_2024_01/949121112"/>
    <hyperlink ref="F91" r:id="rId2" display="https://podminky.urs.cz/item/CS_URS_2024_01/949121212"/>
    <hyperlink ref="F94" r:id="rId3" display="https://podminky.urs.cz/item/CS_URS_2024_01/949121812"/>
    <hyperlink ref="F97" r:id="rId4" display="https://podminky.urs.cz/item/CS_URS_2024_01/968072455"/>
    <hyperlink ref="F100" r:id="rId5" display="https://podminky.urs.cz/item/CS_URS_2024_01/968062455"/>
    <hyperlink ref="F103" r:id="rId6" display="https://podminky.urs.cz/item/CS_URS_2024_01/968062375"/>
    <hyperlink ref="F106" r:id="rId7" display="https://podminky.urs.cz/item/CS_URS_2024_01/766491851"/>
    <hyperlink ref="F111" r:id="rId8" display="https://podminky.urs.cz/item/CS_URS_2024_01/965042231"/>
    <hyperlink ref="F116" r:id="rId9" display="https://podminky.urs.cz/item/CS_URS_2024_01/771573810"/>
    <hyperlink ref="F119" r:id="rId10" display="https://podminky.urs.cz/item/CS_URS_2024_01/976085311"/>
    <hyperlink ref="F122" r:id="rId11" display="https://podminky.urs.cz/item/CS_URS_2024_01/781473810"/>
    <hyperlink ref="F139" r:id="rId12" display="https://podminky.urs.cz/item/CS_URS_2024_01/962031133"/>
    <hyperlink ref="F144" r:id="rId13" display="https://podminky.urs.cz/item/CS_URS_2024_01/967031132"/>
    <hyperlink ref="F149" r:id="rId14" display="https://podminky.urs.cz/item/CS_URS_2024_01/721210814"/>
    <hyperlink ref="F169" r:id="rId15" display="https://podminky.urs.cz/item/CS_URS_2024_01/978011191"/>
    <hyperlink ref="F179" r:id="rId16" display="https://podminky.urs.cz/item/CS_URS_2024_01/978013191"/>
    <hyperlink ref="F198" r:id="rId17" display="https://podminky.urs.cz/item/CS_URS_2024_01/751111842"/>
    <hyperlink ref="F200" r:id="rId18" display="https://podminky.urs.cz/item/CS_URS_2024_01/968072354"/>
    <hyperlink ref="F203" r:id="rId19" display="https://podminky.urs.cz/item/CS_URS_2024_01/974042567"/>
    <hyperlink ref="F206" r:id="rId20" display="https://podminky.urs.cz/item/CS_URS_2024_01/974042569"/>
    <hyperlink ref="F209" r:id="rId21" display="https://podminky.urs.cz/item/CS_URS_2024_01/721171803"/>
    <hyperlink ref="F215" r:id="rId22" display="https://podminky.urs.cz/item/CS_URS_2024_01/721171808"/>
    <hyperlink ref="F217" r:id="rId23" display="https://podminky.urs.cz/item/CS_URS_2024_01/721140802"/>
    <hyperlink ref="F220" r:id="rId24" display="https://podminky.urs.cz/item/CS_URS_2024_01/713410843"/>
    <hyperlink ref="F223" r:id="rId25" display="https://podminky.urs.cz/item/CS_URS_2024_01/767996701"/>
    <hyperlink ref="F227" r:id="rId26" display="https://podminky.urs.cz/item/CS_URS_2024_01/997013212"/>
    <hyperlink ref="F229" r:id="rId27" display="https://podminky.urs.cz/item/CS_URS_2024_01/997013501"/>
    <hyperlink ref="F231" r:id="rId28" display="https://podminky.urs.cz/item/CS_URS_2024_01/997013509"/>
    <hyperlink ref="F234" r:id="rId29" display="https://podminky.urs.cz/item/CS_URS_2024_01/997013814"/>
    <hyperlink ref="F236" r:id="rId30" display="https://podminky.urs.cz/item/CS_URS_2024_01/997013813"/>
    <hyperlink ref="F238" r:id="rId31" display="https://podminky.urs.cz/item/CS_URS_2024_01/997013631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3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BM42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1" min="15" style="0" width="14.17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7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83</v>
      </c>
    </row>
    <row r="3" customFormat="false" ht="6.7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75" hidden="false" customHeight="true" outlineLevel="0" collapsed="false">
      <c r="B4" s="6"/>
      <c r="D4" s="7" t="s">
        <v>91</v>
      </c>
      <c r="L4" s="6"/>
      <c r="M4" s="94" t="s">
        <v>10</v>
      </c>
      <c r="AT4" s="3" t="s">
        <v>4</v>
      </c>
    </row>
    <row r="5" customFormat="false" ht="6.7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16.5" hidden="false" customHeight="true" outlineLevel="0" collapsed="false">
      <c r="B7" s="6"/>
      <c r="E7" s="95" t="str">
        <f aca="false">'Rekapitulace stavby'!K6</f>
        <v>KELÍMKOVÉ CENTRUM KULTURNÍHO STŘEDISKA MĚSTA ÚSTÍ n.L.</v>
      </c>
      <c r="F7" s="95"/>
      <c r="G7" s="95"/>
      <c r="H7" s="95"/>
      <c r="L7" s="6"/>
    </row>
    <row r="8" s="22" customFormat="true" ht="12" hidden="false" customHeight="true" outlineLevel="0" collapsed="false">
      <c r="B8" s="23"/>
      <c r="D8" s="15" t="s">
        <v>92</v>
      </c>
      <c r="L8" s="23"/>
    </row>
    <row r="9" s="22" customFormat="true" ht="16.5" hidden="false" customHeight="true" outlineLevel="0" collapsed="false">
      <c r="B9" s="23"/>
      <c r="E9" s="96" t="s">
        <v>368</v>
      </c>
      <c r="F9" s="96"/>
      <c r="G9" s="96"/>
      <c r="H9" s="96"/>
      <c r="L9" s="23"/>
    </row>
    <row r="10" s="22" customFormat="true" ht="15" hidden="false" customHeight="false" outlineLevel="0" collapsed="false">
      <c r="B10" s="23"/>
      <c r="L10" s="23"/>
    </row>
    <row r="11" s="22" customFormat="true" ht="12" hidden="false" customHeight="true" outlineLevel="0" collapsed="false">
      <c r="B11" s="23"/>
      <c r="D11" s="15" t="s">
        <v>17</v>
      </c>
      <c r="F11" s="16"/>
      <c r="I11" s="15" t="s">
        <v>18</v>
      </c>
      <c r="J11" s="16"/>
      <c r="L11" s="23"/>
    </row>
    <row r="12" s="22" customFormat="true" ht="12" hidden="false" customHeight="true" outlineLevel="0" collapsed="false">
      <c r="B12" s="23"/>
      <c r="D12" s="15" t="s">
        <v>19</v>
      </c>
      <c r="F12" s="16" t="s">
        <v>20</v>
      </c>
      <c r="I12" s="15" t="s">
        <v>21</v>
      </c>
      <c r="J12" s="97" t="str">
        <f aca="false">'Rekapitulace stavby'!AN8</f>
        <v>25. 3. 2024</v>
      </c>
      <c r="L12" s="23"/>
    </row>
    <row r="13" s="22" customFormat="true" ht="10.5" hidden="false" customHeight="true" outlineLevel="0" collapsed="false">
      <c r="B13" s="23"/>
      <c r="L13" s="23"/>
    </row>
    <row r="14" s="22" customFormat="true" ht="12" hidden="false" customHeight="true" outlineLevel="0" collapsed="false">
      <c r="B14" s="23"/>
      <c r="D14" s="15" t="s">
        <v>23</v>
      </c>
      <c r="I14" s="15" t="s">
        <v>24</v>
      </c>
      <c r="J14" s="16"/>
      <c r="L14" s="23"/>
    </row>
    <row r="15" s="22" customFormat="true" ht="18" hidden="false" customHeight="true" outlineLevel="0" collapsed="false">
      <c r="B15" s="23"/>
      <c r="E15" s="16" t="s">
        <v>25</v>
      </c>
      <c r="I15" s="15" t="s">
        <v>26</v>
      </c>
      <c r="J15" s="16"/>
      <c r="L15" s="23"/>
    </row>
    <row r="16" s="22" customFormat="true" ht="6.75" hidden="false" customHeight="true" outlineLevel="0" collapsed="false">
      <c r="B16" s="23"/>
      <c r="L16" s="23"/>
    </row>
    <row r="17" s="22" customFormat="true" ht="12" hidden="false" customHeight="true" outlineLevel="0" collapsed="false">
      <c r="B17" s="23"/>
      <c r="D17" s="15" t="s">
        <v>27</v>
      </c>
      <c r="I17" s="15" t="s">
        <v>24</v>
      </c>
      <c r="J17" s="17" t="str">
        <f aca="false">'Rekapitulace stavby'!AN13</f>
        <v>Vyplň údaj</v>
      </c>
      <c r="L17" s="23"/>
    </row>
    <row r="18" s="22" customFormat="true" ht="18" hidden="false" customHeight="true" outlineLevel="0" collapsed="false">
      <c r="B18" s="23"/>
      <c r="E18" s="98" t="str">
        <f aca="false">'Rekapitulace stavby'!E14</f>
        <v>Vyplň údaj</v>
      </c>
      <c r="F18" s="98"/>
      <c r="G18" s="98"/>
      <c r="H18" s="98"/>
      <c r="I18" s="15" t="s">
        <v>26</v>
      </c>
      <c r="J18" s="17" t="str">
        <f aca="false">'Rekapitulace stavby'!AN14</f>
        <v>Vyplň údaj</v>
      </c>
      <c r="L18" s="23"/>
    </row>
    <row r="19" s="22" customFormat="true" ht="6.75" hidden="false" customHeight="true" outlineLevel="0" collapsed="false">
      <c r="B19" s="23"/>
      <c r="L19" s="23"/>
    </row>
    <row r="20" s="22" customFormat="true" ht="12" hidden="false" customHeight="true" outlineLevel="0" collapsed="false">
      <c r="B20" s="23"/>
      <c r="D20" s="15" t="s">
        <v>29</v>
      </c>
      <c r="I20" s="15" t="s">
        <v>24</v>
      </c>
      <c r="J20" s="16"/>
      <c r="L20" s="23"/>
    </row>
    <row r="21" s="22" customFormat="true" ht="18" hidden="false" customHeight="true" outlineLevel="0" collapsed="false">
      <c r="B21" s="23"/>
      <c r="E21" s="16" t="s">
        <v>30</v>
      </c>
      <c r="I21" s="15" t="s">
        <v>26</v>
      </c>
      <c r="J21" s="16"/>
      <c r="L21" s="23"/>
    </row>
    <row r="22" s="22" customFormat="true" ht="6.75" hidden="false" customHeight="true" outlineLevel="0" collapsed="false">
      <c r="B22" s="23"/>
      <c r="L22" s="23"/>
    </row>
    <row r="23" s="22" customFormat="true" ht="12" hidden="false" customHeight="true" outlineLevel="0" collapsed="false">
      <c r="B23" s="23"/>
      <c r="D23" s="15" t="s">
        <v>32</v>
      </c>
      <c r="I23" s="15" t="s">
        <v>24</v>
      </c>
      <c r="J23" s="16"/>
      <c r="L23" s="23"/>
    </row>
    <row r="24" s="22" customFormat="true" ht="18" hidden="false" customHeight="true" outlineLevel="0" collapsed="false">
      <c r="B24" s="23"/>
      <c r="E24" s="16" t="s">
        <v>33</v>
      </c>
      <c r="I24" s="15" t="s">
        <v>26</v>
      </c>
      <c r="J24" s="16"/>
      <c r="L24" s="23"/>
    </row>
    <row r="25" s="22" customFormat="true" ht="6.75" hidden="false" customHeight="true" outlineLevel="0" collapsed="false">
      <c r="B25" s="23"/>
      <c r="L25" s="23"/>
    </row>
    <row r="26" s="22" customFormat="true" ht="12" hidden="false" customHeight="true" outlineLevel="0" collapsed="false">
      <c r="B26" s="23"/>
      <c r="D26" s="15" t="s">
        <v>34</v>
      </c>
      <c r="L26" s="23"/>
    </row>
    <row r="27" s="22" customFormat="true" ht="47.25" hidden="false" customHeight="true" outlineLevel="0" collapsed="false">
      <c r="B27" s="23"/>
      <c r="E27" s="20" t="s">
        <v>35</v>
      </c>
      <c r="F27" s="20"/>
      <c r="G27" s="20"/>
      <c r="H27" s="20"/>
      <c r="L27" s="23"/>
    </row>
    <row r="28" s="22" customFormat="true" ht="6.75" hidden="false" customHeight="true" outlineLevel="0" collapsed="false">
      <c r="B28" s="23"/>
      <c r="L28" s="23"/>
    </row>
    <row r="29" s="22" customFormat="true" ht="6.75" hidden="false" customHeight="true" outlineLevel="0" collapsed="false">
      <c r="B29" s="23"/>
      <c r="D29" s="52"/>
      <c r="E29" s="52"/>
      <c r="F29" s="52"/>
      <c r="G29" s="52"/>
      <c r="H29" s="52"/>
      <c r="I29" s="52"/>
      <c r="J29" s="52"/>
      <c r="K29" s="52"/>
      <c r="L29" s="23"/>
    </row>
    <row r="30" s="22" customFormat="true" ht="24.75" hidden="false" customHeight="true" outlineLevel="0" collapsed="false">
      <c r="B30" s="23"/>
      <c r="D30" s="99" t="s">
        <v>36</v>
      </c>
      <c r="J30" s="100" t="n">
        <f aca="false">ROUND(J99, 1)</f>
        <v>0</v>
      </c>
      <c r="L30" s="23"/>
    </row>
    <row r="31" s="22" customFormat="true" ht="6.75" hidden="false" customHeight="true" outlineLevel="0" collapsed="false">
      <c r="B31" s="23"/>
      <c r="D31" s="52"/>
      <c r="E31" s="52"/>
      <c r="F31" s="52"/>
      <c r="G31" s="52"/>
      <c r="H31" s="52"/>
      <c r="I31" s="52"/>
      <c r="J31" s="52"/>
      <c r="K31" s="52"/>
      <c r="L31" s="23"/>
    </row>
    <row r="32" s="22" customFormat="true" ht="14.25" hidden="false" customHeight="true" outlineLevel="0" collapsed="false">
      <c r="B32" s="23"/>
      <c r="F32" s="101" t="s">
        <v>38</v>
      </c>
      <c r="I32" s="101" t="s">
        <v>37</v>
      </c>
      <c r="J32" s="101" t="s">
        <v>39</v>
      </c>
      <c r="L32" s="23"/>
    </row>
    <row r="33" s="22" customFormat="true" ht="14.25" hidden="false" customHeight="true" outlineLevel="0" collapsed="false">
      <c r="B33" s="23"/>
      <c r="D33" s="102" t="s">
        <v>40</v>
      </c>
      <c r="E33" s="15" t="s">
        <v>41</v>
      </c>
      <c r="F33" s="103" t="n">
        <f aca="false">ROUND((SUM(BE99:BE419)),  1)</f>
        <v>0</v>
      </c>
      <c r="I33" s="104" t="n">
        <v>0.21</v>
      </c>
      <c r="J33" s="103" t="n">
        <f aca="false">ROUND(((SUM(BE99:BE419))*I33),  1)</f>
        <v>0</v>
      </c>
      <c r="L33" s="23"/>
    </row>
    <row r="34" s="22" customFormat="true" ht="14.25" hidden="false" customHeight="true" outlineLevel="0" collapsed="false">
      <c r="B34" s="23"/>
      <c r="E34" s="15" t="s">
        <v>42</v>
      </c>
      <c r="F34" s="103" t="n">
        <f aca="false">ROUND((SUM(BF99:BF419)),  1)</f>
        <v>0</v>
      </c>
      <c r="I34" s="104" t="n">
        <v>0.12</v>
      </c>
      <c r="J34" s="103" t="n">
        <f aca="false">ROUND(((SUM(BF99:BF419))*I34),  1)</f>
        <v>0</v>
      </c>
      <c r="L34" s="23"/>
    </row>
    <row r="35" s="22" customFormat="true" ht="14.25" hidden="true" customHeight="true" outlineLevel="0" collapsed="false">
      <c r="B35" s="23"/>
      <c r="E35" s="15" t="s">
        <v>43</v>
      </c>
      <c r="F35" s="103" t="n">
        <f aca="false">ROUND((SUM(BG99:BG419)),  1)</f>
        <v>0</v>
      </c>
      <c r="I35" s="104" t="n">
        <v>0.21</v>
      </c>
      <c r="J35" s="103" t="n">
        <f aca="false">0</f>
        <v>0</v>
      </c>
      <c r="L35" s="23"/>
    </row>
    <row r="36" s="22" customFormat="true" ht="14.25" hidden="true" customHeight="true" outlineLevel="0" collapsed="false">
      <c r="B36" s="23"/>
      <c r="E36" s="15" t="s">
        <v>44</v>
      </c>
      <c r="F36" s="103" t="n">
        <f aca="false">ROUND((SUM(BH99:BH419)),  1)</f>
        <v>0</v>
      </c>
      <c r="I36" s="104" t="n">
        <v>0.12</v>
      </c>
      <c r="J36" s="103" t="n">
        <f aca="false">0</f>
        <v>0</v>
      </c>
      <c r="L36" s="23"/>
    </row>
    <row r="37" s="22" customFormat="true" ht="14.25" hidden="true" customHeight="true" outlineLevel="0" collapsed="false">
      <c r="B37" s="23"/>
      <c r="E37" s="15" t="s">
        <v>45</v>
      </c>
      <c r="F37" s="103" t="n">
        <f aca="false">ROUND((SUM(BI99:BI419)),  1)</f>
        <v>0</v>
      </c>
      <c r="I37" s="104" t="n">
        <v>0</v>
      </c>
      <c r="J37" s="103" t="n">
        <f aca="false">0</f>
        <v>0</v>
      </c>
      <c r="L37" s="23"/>
    </row>
    <row r="38" s="22" customFormat="true" ht="6.75" hidden="false" customHeight="true" outlineLevel="0" collapsed="false">
      <c r="B38" s="23"/>
      <c r="L38" s="23"/>
    </row>
    <row r="39" s="22" customFormat="true" ht="24.75" hidden="false" customHeight="true" outlineLevel="0" collapsed="false">
      <c r="B39" s="23"/>
      <c r="C39" s="105"/>
      <c r="D39" s="106" t="s">
        <v>46</v>
      </c>
      <c r="E39" s="56"/>
      <c r="F39" s="56"/>
      <c r="G39" s="107" t="s">
        <v>47</v>
      </c>
      <c r="H39" s="108" t="s">
        <v>48</v>
      </c>
      <c r="I39" s="56"/>
      <c r="J39" s="109" t="n">
        <f aca="false">SUM(J30:J37)</f>
        <v>0</v>
      </c>
      <c r="K39" s="110"/>
      <c r="L39" s="23"/>
    </row>
    <row r="40" s="22" customFormat="true" ht="14.25" hidden="false" customHeight="true" outlineLevel="0" collapsed="false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3"/>
    </row>
    <row r="44" s="22" customFormat="true" ht="6.75" hidden="false" customHeight="true" outlineLevel="0" collapsed="false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3"/>
    </row>
    <row r="45" s="22" customFormat="true" ht="24.75" hidden="false" customHeight="true" outlineLevel="0" collapsed="false">
      <c r="B45" s="23"/>
      <c r="C45" s="7" t="s">
        <v>94</v>
      </c>
      <c r="L45" s="23"/>
    </row>
    <row r="46" s="22" customFormat="true" ht="6.75" hidden="false" customHeight="true" outlineLevel="0" collapsed="false">
      <c r="B46" s="23"/>
      <c r="L46" s="23"/>
    </row>
    <row r="47" s="22" customFormat="true" ht="12" hidden="false" customHeight="true" outlineLevel="0" collapsed="false">
      <c r="B47" s="23"/>
      <c r="C47" s="15" t="s">
        <v>15</v>
      </c>
      <c r="L47" s="23"/>
    </row>
    <row r="48" s="22" customFormat="true" ht="16.5" hidden="false" customHeight="true" outlineLevel="0" collapsed="false">
      <c r="B48" s="23"/>
      <c r="E48" s="95" t="str">
        <f aca="false">E7</f>
        <v>KELÍMKOVÉ CENTRUM KULTURNÍHO STŘEDISKA MĚSTA ÚSTÍ n.L.</v>
      </c>
      <c r="F48" s="95"/>
      <c r="G48" s="95"/>
      <c r="H48" s="95"/>
      <c r="L48" s="23"/>
    </row>
    <row r="49" s="22" customFormat="true" ht="12" hidden="false" customHeight="true" outlineLevel="0" collapsed="false">
      <c r="B49" s="23"/>
      <c r="C49" s="15" t="s">
        <v>92</v>
      </c>
      <c r="L49" s="23"/>
    </row>
    <row r="50" s="22" customFormat="true" ht="16.5" hidden="false" customHeight="true" outlineLevel="0" collapsed="false">
      <c r="B50" s="23"/>
      <c r="E50" s="96" t="str">
        <f aca="false">E9</f>
        <v>02 - 1.PP - STAVEBNÍ ÚPRAVY</v>
      </c>
      <c r="F50" s="96"/>
      <c r="G50" s="96"/>
      <c r="H50" s="96"/>
      <c r="L50" s="23"/>
    </row>
    <row r="51" s="22" customFormat="true" ht="6.75" hidden="false" customHeight="true" outlineLevel="0" collapsed="false">
      <c r="B51" s="23"/>
      <c r="L51" s="23"/>
    </row>
    <row r="52" s="22" customFormat="true" ht="12" hidden="false" customHeight="true" outlineLevel="0" collapsed="false">
      <c r="B52" s="23"/>
      <c r="C52" s="15" t="s">
        <v>19</v>
      </c>
      <c r="F52" s="16" t="str">
        <f aca="false">F12</f>
        <v>ÚSTÍ n.L. Velká Hradební 619/33</v>
      </c>
      <c r="I52" s="15" t="s">
        <v>21</v>
      </c>
      <c r="J52" s="97" t="str">
        <f aca="false">IF(J12="","",J12)</f>
        <v>25. 3. 2024</v>
      </c>
      <c r="L52" s="23"/>
    </row>
    <row r="53" s="22" customFormat="true" ht="6.75" hidden="false" customHeight="true" outlineLevel="0" collapsed="false">
      <c r="B53" s="23"/>
      <c r="L53" s="23"/>
    </row>
    <row r="54" s="22" customFormat="true" ht="25.5" hidden="false" customHeight="true" outlineLevel="0" collapsed="false">
      <c r="B54" s="23"/>
      <c r="C54" s="15" t="s">
        <v>23</v>
      </c>
      <c r="F54" s="16" t="str">
        <f aca="false">E15</f>
        <v>Kulturní středisko města Ústí n.L., p.o.</v>
      </c>
      <c r="I54" s="15" t="s">
        <v>29</v>
      </c>
      <c r="J54" s="111" t="str">
        <f aca="false">E21</f>
        <v>Ing. arch. Jakub Stránský Ústí n.L.</v>
      </c>
      <c r="L54" s="23"/>
    </row>
    <row r="55" s="22" customFormat="true" ht="15" hidden="false" customHeight="true" outlineLevel="0" collapsed="false">
      <c r="B55" s="23"/>
      <c r="C55" s="15" t="s">
        <v>27</v>
      </c>
      <c r="F55" s="16" t="str">
        <f aca="false">IF(E18="","",E18)</f>
        <v>Vyplň údaj</v>
      </c>
      <c r="I55" s="15" t="s">
        <v>32</v>
      </c>
      <c r="J55" s="111" t="str">
        <f aca="false">E24</f>
        <v>Nina Blavková Děčín</v>
      </c>
      <c r="L55" s="23"/>
    </row>
    <row r="56" s="22" customFormat="true" ht="9.75" hidden="false" customHeight="true" outlineLevel="0" collapsed="false">
      <c r="B56" s="23"/>
      <c r="L56" s="23"/>
    </row>
    <row r="57" s="22" customFormat="true" ht="29.25" hidden="false" customHeight="true" outlineLevel="0" collapsed="false">
      <c r="B57" s="23"/>
      <c r="C57" s="112" t="s">
        <v>95</v>
      </c>
      <c r="D57" s="105"/>
      <c r="E57" s="105"/>
      <c r="F57" s="105"/>
      <c r="G57" s="105"/>
      <c r="H57" s="105"/>
      <c r="I57" s="105"/>
      <c r="J57" s="113" t="s">
        <v>96</v>
      </c>
      <c r="K57" s="105"/>
      <c r="L57" s="23"/>
    </row>
    <row r="58" s="22" customFormat="true" ht="9.75" hidden="false" customHeight="true" outlineLevel="0" collapsed="false">
      <c r="B58" s="23"/>
      <c r="L58" s="23"/>
    </row>
    <row r="59" s="22" customFormat="true" ht="22.5" hidden="false" customHeight="true" outlineLevel="0" collapsed="false">
      <c r="B59" s="23"/>
      <c r="C59" s="114" t="s">
        <v>68</v>
      </c>
      <c r="J59" s="100" t="n">
        <f aca="false">J99</f>
        <v>0</v>
      </c>
      <c r="L59" s="23"/>
      <c r="AU59" s="3" t="s">
        <v>97</v>
      </c>
    </row>
    <row r="60" s="115" customFormat="true" ht="24.75" hidden="false" customHeight="true" outlineLevel="0" collapsed="false">
      <c r="B60" s="116"/>
      <c r="D60" s="117" t="s">
        <v>98</v>
      </c>
      <c r="E60" s="118"/>
      <c r="F60" s="118"/>
      <c r="G60" s="118"/>
      <c r="H60" s="118"/>
      <c r="I60" s="118"/>
      <c r="J60" s="119" t="n">
        <f aca="false">J100</f>
        <v>0</v>
      </c>
      <c r="L60" s="116"/>
    </row>
    <row r="61" s="120" customFormat="true" ht="19.5" hidden="false" customHeight="true" outlineLevel="0" collapsed="false">
      <c r="B61" s="121"/>
      <c r="D61" s="122" t="s">
        <v>369</v>
      </c>
      <c r="E61" s="123"/>
      <c r="F61" s="123"/>
      <c r="G61" s="123"/>
      <c r="H61" s="123"/>
      <c r="I61" s="123"/>
      <c r="J61" s="124" t="n">
        <f aca="false">J101</f>
        <v>0</v>
      </c>
      <c r="L61" s="121"/>
    </row>
    <row r="62" s="120" customFormat="true" ht="19.5" hidden="false" customHeight="true" outlineLevel="0" collapsed="false">
      <c r="B62" s="121"/>
      <c r="D62" s="122" t="s">
        <v>370</v>
      </c>
      <c r="E62" s="123"/>
      <c r="F62" s="123"/>
      <c r="G62" s="123"/>
      <c r="H62" s="123"/>
      <c r="I62" s="123"/>
      <c r="J62" s="124" t="n">
        <f aca="false">J132</f>
        <v>0</v>
      </c>
      <c r="L62" s="121"/>
    </row>
    <row r="63" s="120" customFormat="true" ht="14.25" hidden="false" customHeight="true" outlineLevel="0" collapsed="false">
      <c r="B63" s="121"/>
      <c r="D63" s="122" t="s">
        <v>371</v>
      </c>
      <c r="E63" s="123"/>
      <c r="F63" s="123"/>
      <c r="G63" s="123"/>
      <c r="H63" s="123"/>
      <c r="I63" s="123"/>
      <c r="J63" s="124" t="n">
        <f aca="false">J133</f>
        <v>0</v>
      </c>
      <c r="L63" s="121"/>
    </row>
    <row r="64" s="120" customFormat="true" ht="14.25" hidden="false" customHeight="true" outlineLevel="0" collapsed="false">
      <c r="B64" s="121"/>
      <c r="D64" s="122" t="s">
        <v>372</v>
      </c>
      <c r="E64" s="123"/>
      <c r="F64" s="123"/>
      <c r="G64" s="123"/>
      <c r="H64" s="123"/>
      <c r="I64" s="123"/>
      <c r="J64" s="124" t="n">
        <f aca="false">J188</f>
        <v>0</v>
      </c>
      <c r="L64" s="121"/>
    </row>
    <row r="65" s="120" customFormat="true" ht="14.25" hidden="false" customHeight="true" outlineLevel="0" collapsed="false">
      <c r="B65" s="121"/>
      <c r="D65" s="122" t="s">
        <v>373</v>
      </c>
      <c r="E65" s="123"/>
      <c r="F65" s="123"/>
      <c r="G65" s="123"/>
      <c r="H65" s="123"/>
      <c r="I65" s="123"/>
      <c r="J65" s="124" t="n">
        <f aca="false">J213</f>
        <v>0</v>
      </c>
      <c r="L65" s="121"/>
    </row>
    <row r="66" s="120" customFormat="true" ht="14.25" hidden="false" customHeight="true" outlineLevel="0" collapsed="false">
      <c r="B66" s="121"/>
      <c r="D66" s="122" t="s">
        <v>374</v>
      </c>
      <c r="E66" s="123"/>
      <c r="F66" s="123"/>
      <c r="G66" s="123"/>
      <c r="H66" s="123"/>
      <c r="I66" s="123"/>
      <c r="J66" s="124" t="n">
        <f aca="false">J217</f>
        <v>0</v>
      </c>
      <c r="L66" s="121"/>
    </row>
    <row r="67" s="120" customFormat="true" ht="14.25" hidden="false" customHeight="true" outlineLevel="0" collapsed="false">
      <c r="B67" s="121"/>
      <c r="D67" s="122" t="s">
        <v>375</v>
      </c>
      <c r="E67" s="123"/>
      <c r="F67" s="123"/>
      <c r="G67" s="123"/>
      <c r="H67" s="123"/>
      <c r="I67" s="123"/>
      <c r="J67" s="124" t="n">
        <f aca="false">J239</f>
        <v>0</v>
      </c>
      <c r="L67" s="121"/>
    </row>
    <row r="68" s="120" customFormat="true" ht="19.5" hidden="false" customHeight="true" outlineLevel="0" collapsed="false">
      <c r="B68" s="121"/>
      <c r="D68" s="122" t="s">
        <v>99</v>
      </c>
      <c r="E68" s="123"/>
      <c r="F68" s="123"/>
      <c r="G68" s="123"/>
      <c r="H68" s="123"/>
      <c r="I68" s="123"/>
      <c r="J68" s="124" t="n">
        <f aca="false">J243</f>
        <v>0</v>
      </c>
      <c r="L68" s="121"/>
    </row>
    <row r="69" s="120" customFormat="true" ht="14.25" hidden="false" customHeight="true" outlineLevel="0" collapsed="false">
      <c r="B69" s="121"/>
      <c r="D69" s="122" t="s">
        <v>100</v>
      </c>
      <c r="E69" s="123"/>
      <c r="F69" s="123"/>
      <c r="G69" s="123"/>
      <c r="H69" s="123"/>
      <c r="I69" s="123"/>
      <c r="J69" s="124" t="n">
        <f aca="false">J244</f>
        <v>0</v>
      </c>
      <c r="L69" s="121"/>
    </row>
    <row r="70" s="120" customFormat="true" ht="14.25" hidden="false" customHeight="true" outlineLevel="0" collapsed="false">
      <c r="B70" s="121"/>
      <c r="D70" s="122" t="s">
        <v>376</v>
      </c>
      <c r="E70" s="123"/>
      <c r="F70" s="123"/>
      <c r="G70" s="123"/>
      <c r="H70" s="123"/>
      <c r="I70" s="123"/>
      <c r="J70" s="124" t="n">
        <f aca="false">J252</f>
        <v>0</v>
      </c>
      <c r="L70" s="121"/>
    </row>
    <row r="71" s="120" customFormat="true" ht="19.5" hidden="false" customHeight="true" outlineLevel="0" collapsed="false">
      <c r="B71" s="121"/>
      <c r="D71" s="122" t="s">
        <v>377</v>
      </c>
      <c r="E71" s="123"/>
      <c r="F71" s="123"/>
      <c r="G71" s="123"/>
      <c r="H71" s="123"/>
      <c r="I71" s="123"/>
      <c r="J71" s="124" t="n">
        <f aca="false">J260</f>
        <v>0</v>
      </c>
      <c r="L71" s="121"/>
    </row>
    <row r="72" s="115" customFormat="true" ht="24.75" hidden="false" customHeight="true" outlineLevel="0" collapsed="false">
      <c r="B72" s="116"/>
      <c r="D72" s="117" t="s">
        <v>378</v>
      </c>
      <c r="E72" s="118"/>
      <c r="F72" s="118"/>
      <c r="G72" s="118"/>
      <c r="H72" s="118"/>
      <c r="I72" s="118"/>
      <c r="J72" s="119" t="n">
        <f aca="false">J263</f>
        <v>0</v>
      </c>
      <c r="L72" s="116"/>
    </row>
    <row r="73" s="120" customFormat="true" ht="19.5" hidden="false" customHeight="true" outlineLevel="0" collapsed="false">
      <c r="B73" s="121"/>
      <c r="D73" s="122" t="s">
        <v>379</v>
      </c>
      <c r="E73" s="123"/>
      <c r="F73" s="123"/>
      <c r="G73" s="123"/>
      <c r="H73" s="123"/>
      <c r="I73" s="123"/>
      <c r="J73" s="124" t="n">
        <f aca="false">J264</f>
        <v>0</v>
      </c>
      <c r="L73" s="121"/>
    </row>
    <row r="74" s="120" customFormat="true" ht="19.5" hidden="false" customHeight="true" outlineLevel="0" collapsed="false">
      <c r="B74" s="121"/>
      <c r="D74" s="122" t="s">
        <v>380</v>
      </c>
      <c r="E74" s="123"/>
      <c r="F74" s="123"/>
      <c r="G74" s="123"/>
      <c r="H74" s="123"/>
      <c r="I74" s="123"/>
      <c r="J74" s="124" t="n">
        <f aca="false">J274</f>
        <v>0</v>
      </c>
      <c r="L74" s="121"/>
    </row>
    <row r="75" s="120" customFormat="true" ht="19.5" hidden="false" customHeight="true" outlineLevel="0" collapsed="false">
      <c r="B75" s="121"/>
      <c r="D75" s="122" t="s">
        <v>381</v>
      </c>
      <c r="E75" s="123"/>
      <c r="F75" s="123"/>
      <c r="G75" s="123"/>
      <c r="H75" s="123"/>
      <c r="I75" s="123"/>
      <c r="J75" s="124" t="n">
        <f aca="false">J280</f>
        <v>0</v>
      </c>
      <c r="L75" s="121"/>
    </row>
    <row r="76" s="120" customFormat="true" ht="19.5" hidden="false" customHeight="true" outlineLevel="0" collapsed="false">
      <c r="B76" s="121"/>
      <c r="D76" s="122" t="s">
        <v>382</v>
      </c>
      <c r="E76" s="123"/>
      <c r="F76" s="123"/>
      <c r="G76" s="123"/>
      <c r="H76" s="123"/>
      <c r="I76" s="123"/>
      <c r="J76" s="124" t="n">
        <f aca="false">J292</f>
        <v>0</v>
      </c>
      <c r="L76" s="121"/>
    </row>
    <row r="77" s="120" customFormat="true" ht="19.5" hidden="false" customHeight="true" outlineLevel="0" collapsed="false">
      <c r="B77" s="121"/>
      <c r="D77" s="122" t="s">
        <v>383</v>
      </c>
      <c r="E77" s="123"/>
      <c r="F77" s="123"/>
      <c r="G77" s="123"/>
      <c r="H77" s="123"/>
      <c r="I77" s="123"/>
      <c r="J77" s="124" t="n">
        <f aca="false">J323</f>
        <v>0</v>
      </c>
      <c r="L77" s="121"/>
    </row>
    <row r="78" s="120" customFormat="true" ht="19.5" hidden="false" customHeight="true" outlineLevel="0" collapsed="false">
      <c r="B78" s="121"/>
      <c r="D78" s="122" t="s">
        <v>384</v>
      </c>
      <c r="E78" s="123"/>
      <c r="F78" s="123"/>
      <c r="G78" s="123"/>
      <c r="H78" s="123"/>
      <c r="I78" s="123"/>
      <c r="J78" s="124" t="n">
        <f aca="false">J362</f>
        <v>0</v>
      </c>
      <c r="L78" s="121"/>
    </row>
    <row r="79" s="120" customFormat="true" ht="19.5" hidden="false" customHeight="true" outlineLevel="0" collapsed="false">
      <c r="B79" s="121"/>
      <c r="D79" s="122" t="s">
        <v>385</v>
      </c>
      <c r="E79" s="123"/>
      <c r="F79" s="123"/>
      <c r="G79" s="123"/>
      <c r="H79" s="123"/>
      <c r="I79" s="123"/>
      <c r="J79" s="124" t="n">
        <f aca="false">J384</f>
        <v>0</v>
      </c>
      <c r="L79" s="121"/>
    </row>
    <row r="80" s="22" customFormat="true" ht="21.75" hidden="false" customHeight="true" outlineLevel="0" collapsed="false">
      <c r="B80" s="23"/>
      <c r="L80" s="23"/>
    </row>
    <row r="81" s="22" customFormat="true" ht="6.75" hidden="false" customHeight="true" outlineLevel="0" collapsed="false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3"/>
    </row>
    <row r="85" s="22" customFormat="true" ht="6.75" hidden="false" customHeight="true" outlineLevel="0" collapsed="false"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23"/>
    </row>
    <row r="86" s="22" customFormat="true" ht="24.75" hidden="false" customHeight="true" outlineLevel="0" collapsed="false">
      <c r="B86" s="23"/>
      <c r="C86" s="7" t="s">
        <v>103</v>
      </c>
      <c r="L86" s="23"/>
    </row>
    <row r="87" s="22" customFormat="true" ht="6.75" hidden="false" customHeight="true" outlineLevel="0" collapsed="false">
      <c r="B87" s="23"/>
      <c r="L87" s="23"/>
    </row>
    <row r="88" s="22" customFormat="true" ht="12" hidden="false" customHeight="true" outlineLevel="0" collapsed="false">
      <c r="B88" s="23"/>
      <c r="C88" s="15" t="s">
        <v>15</v>
      </c>
      <c r="L88" s="23"/>
    </row>
    <row r="89" s="22" customFormat="true" ht="16.5" hidden="false" customHeight="true" outlineLevel="0" collapsed="false">
      <c r="B89" s="23"/>
      <c r="E89" s="95" t="str">
        <f aca="false">E7</f>
        <v>KELÍMKOVÉ CENTRUM KULTURNÍHO STŘEDISKA MĚSTA ÚSTÍ n.L.</v>
      </c>
      <c r="F89" s="95"/>
      <c r="G89" s="95"/>
      <c r="H89" s="95"/>
      <c r="L89" s="23"/>
    </row>
    <row r="90" s="22" customFormat="true" ht="12" hidden="false" customHeight="true" outlineLevel="0" collapsed="false">
      <c r="B90" s="23"/>
      <c r="C90" s="15" t="s">
        <v>92</v>
      </c>
      <c r="L90" s="23"/>
    </row>
    <row r="91" s="22" customFormat="true" ht="16.5" hidden="false" customHeight="true" outlineLevel="0" collapsed="false">
      <c r="B91" s="23"/>
      <c r="E91" s="96" t="str">
        <f aca="false">E9</f>
        <v>02 - 1.PP - STAVEBNÍ ÚPRAVY</v>
      </c>
      <c r="F91" s="96"/>
      <c r="G91" s="96"/>
      <c r="H91" s="96"/>
      <c r="L91" s="23"/>
    </row>
    <row r="92" s="22" customFormat="true" ht="6.75" hidden="false" customHeight="true" outlineLevel="0" collapsed="false">
      <c r="B92" s="23"/>
      <c r="L92" s="23"/>
    </row>
    <row r="93" s="22" customFormat="true" ht="12" hidden="false" customHeight="true" outlineLevel="0" collapsed="false">
      <c r="B93" s="23"/>
      <c r="C93" s="15" t="s">
        <v>19</v>
      </c>
      <c r="F93" s="16" t="str">
        <f aca="false">F12</f>
        <v>ÚSTÍ n.L. Velká Hradební 619/33</v>
      </c>
      <c r="I93" s="15" t="s">
        <v>21</v>
      </c>
      <c r="J93" s="97" t="str">
        <f aca="false">IF(J12="","",J12)</f>
        <v>25. 3. 2024</v>
      </c>
      <c r="L93" s="23"/>
    </row>
    <row r="94" s="22" customFormat="true" ht="6.75" hidden="false" customHeight="true" outlineLevel="0" collapsed="false">
      <c r="B94" s="23"/>
      <c r="L94" s="23"/>
    </row>
    <row r="95" s="22" customFormat="true" ht="25.5" hidden="false" customHeight="true" outlineLevel="0" collapsed="false">
      <c r="B95" s="23"/>
      <c r="C95" s="15" t="s">
        <v>23</v>
      </c>
      <c r="F95" s="16" t="str">
        <f aca="false">E15</f>
        <v>Kulturní středisko města Ústí n.L., p.o.</v>
      </c>
      <c r="I95" s="15" t="s">
        <v>29</v>
      </c>
      <c r="J95" s="111" t="str">
        <f aca="false">E21</f>
        <v>Ing. arch. Jakub Stránský Ústí n.L.</v>
      </c>
      <c r="L95" s="23"/>
    </row>
    <row r="96" s="22" customFormat="true" ht="15" hidden="false" customHeight="true" outlineLevel="0" collapsed="false">
      <c r="B96" s="23"/>
      <c r="C96" s="15" t="s">
        <v>27</v>
      </c>
      <c r="F96" s="16" t="str">
        <f aca="false">IF(E18="","",E18)</f>
        <v>Vyplň údaj</v>
      </c>
      <c r="I96" s="15" t="s">
        <v>32</v>
      </c>
      <c r="J96" s="111" t="str">
        <f aca="false">E24</f>
        <v>Nina Blavková Děčín</v>
      </c>
      <c r="L96" s="23"/>
    </row>
    <row r="97" s="22" customFormat="true" ht="9.75" hidden="false" customHeight="true" outlineLevel="0" collapsed="false">
      <c r="B97" s="23"/>
      <c r="L97" s="23"/>
    </row>
    <row r="98" s="125" customFormat="true" ht="29.25" hidden="false" customHeight="true" outlineLevel="0" collapsed="false">
      <c r="B98" s="126"/>
      <c r="C98" s="127" t="s">
        <v>104</v>
      </c>
      <c r="D98" s="128" t="s">
        <v>55</v>
      </c>
      <c r="E98" s="128" t="s">
        <v>51</v>
      </c>
      <c r="F98" s="128" t="s">
        <v>52</v>
      </c>
      <c r="G98" s="128" t="s">
        <v>105</v>
      </c>
      <c r="H98" s="128" t="s">
        <v>106</v>
      </c>
      <c r="I98" s="128" t="s">
        <v>107</v>
      </c>
      <c r="J98" s="128" t="s">
        <v>96</v>
      </c>
      <c r="K98" s="129" t="s">
        <v>108</v>
      </c>
      <c r="L98" s="126"/>
      <c r="M98" s="60"/>
      <c r="N98" s="61" t="s">
        <v>40</v>
      </c>
      <c r="O98" s="61" t="s">
        <v>109</v>
      </c>
      <c r="P98" s="61" t="s">
        <v>110</v>
      </c>
      <c r="Q98" s="61" t="s">
        <v>111</v>
      </c>
      <c r="R98" s="61" t="s">
        <v>112</v>
      </c>
      <c r="S98" s="61" t="s">
        <v>113</v>
      </c>
      <c r="T98" s="61" t="s">
        <v>114</v>
      </c>
      <c r="U98" s="62" t="s">
        <v>115</v>
      </c>
    </row>
    <row r="99" s="22" customFormat="true" ht="22.5" hidden="false" customHeight="true" outlineLevel="0" collapsed="false">
      <c r="B99" s="23"/>
      <c r="C99" s="66" t="s">
        <v>116</v>
      </c>
      <c r="J99" s="130" t="n">
        <f aca="false">BK99</f>
        <v>0</v>
      </c>
      <c r="L99" s="23"/>
      <c r="M99" s="63"/>
      <c r="N99" s="52"/>
      <c r="O99" s="52"/>
      <c r="P99" s="131" t="n">
        <f aca="false">P100+P263</f>
        <v>0</v>
      </c>
      <c r="Q99" s="52"/>
      <c r="R99" s="131" t="n">
        <f aca="false">R100+R263</f>
        <v>15.33420393</v>
      </c>
      <c r="S99" s="52"/>
      <c r="T99" s="131" t="n">
        <f aca="false">T100+T263</f>
        <v>0.20660628</v>
      </c>
      <c r="U99" s="53"/>
      <c r="AT99" s="3" t="s">
        <v>69</v>
      </c>
      <c r="AU99" s="3" t="s">
        <v>97</v>
      </c>
      <c r="BK99" s="132" t="n">
        <f aca="false">BK100+BK263</f>
        <v>0</v>
      </c>
    </row>
    <row r="100" s="133" customFormat="true" ht="25.5" hidden="false" customHeight="true" outlineLevel="0" collapsed="false">
      <c r="B100" s="134"/>
      <c r="D100" s="135" t="s">
        <v>69</v>
      </c>
      <c r="E100" s="136" t="s">
        <v>117</v>
      </c>
      <c r="F100" s="136" t="s">
        <v>118</v>
      </c>
      <c r="I100" s="137"/>
      <c r="J100" s="138" t="n">
        <f aca="false">BK100</f>
        <v>0</v>
      </c>
      <c r="L100" s="134"/>
      <c r="M100" s="139"/>
      <c r="P100" s="140" t="n">
        <f aca="false">P101+P132+P243+P260</f>
        <v>0</v>
      </c>
      <c r="R100" s="140" t="n">
        <f aca="false">R101+R132+R243+R260</f>
        <v>14.23497852</v>
      </c>
      <c r="T100" s="140" t="n">
        <f aca="false">T101+T132+T243+T260</f>
        <v>0.20500128</v>
      </c>
      <c r="U100" s="141"/>
      <c r="AR100" s="135" t="s">
        <v>78</v>
      </c>
      <c r="AT100" s="142" t="s">
        <v>69</v>
      </c>
      <c r="AU100" s="142" t="s">
        <v>70</v>
      </c>
      <c r="AY100" s="135" t="s">
        <v>119</v>
      </c>
      <c r="BK100" s="143" t="n">
        <f aca="false">BK101+BK132+BK243+BK260</f>
        <v>0</v>
      </c>
    </row>
    <row r="101" s="133" customFormat="true" ht="22.5" hidden="false" customHeight="true" outlineLevel="0" collapsed="false">
      <c r="B101" s="134"/>
      <c r="D101" s="135" t="s">
        <v>69</v>
      </c>
      <c r="E101" s="144" t="s">
        <v>386</v>
      </c>
      <c r="F101" s="144" t="s">
        <v>387</v>
      </c>
      <c r="I101" s="137"/>
      <c r="J101" s="145" t="n">
        <f aca="false">BK101</f>
        <v>0</v>
      </c>
      <c r="L101" s="134"/>
      <c r="M101" s="139"/>
      <c r="P101" s="140" t="n">
        <f aca="false">SUM(P102:P131)</f>
        <v>0</v>
      </c>
      <c r="R101" s="140" t="n">
        <f aca="false">SUM(R102:R131)</f>
        <v>1.74963824</v>
      </c>
      <c r="T101" s="140" t="n">
        <f aca="false">SUM(T102:T131)</f>
        <v>0</v>
      </c>
      <c r="U101" s="141"/>
      <c r="AR101" s="135" t="s">
        <v>78</v>
      </c>
      <c r="AT101" s="142" t="s">
        <v>69</v>
      </c>
      <c r="AU101" s="142" t="s">
        <v>78</v>
      </c>
      <c r="AY101" s="135" t="s">
        <v>119</v>
      </c>
      <c r="BK101" s="143" t="n">
        <f aca="false">SUM(BK102:BK131)</f>
        <v>0</v>
      </c>
    </row>
    <row r="102" s="22" customFormat="true" ht="24" hidden="false" customHeight="true" outlineLevel="0" collapsed="false">
      <c r="B102" s="23"/>
      <c r="C102" s="146" t="s">
        <v>78</v>
      </c>
      <c r="D102" s="146" t="s">
        <v>124</v>
      </c>
      <c r="E102" s="147" t="s">
        <v>388</v>
      </c>
      <c r="F102" s="148" t="s">
        <v>389</v>
      </c>
      <c r="G102" s="149" t="s">
        <v>167</v>
      </c>
      <c r="H102" s="150" t="n">
        <v>0.368</v>
      </c>
      <c r="I102" s="151"/>
      <c r="J102" s="152" t="n">
        <f aca="false">ROUND(I102*H102,1)</f>
        <v>0</v>
      </c>
      <c r="K102" s="148" t="s">
        <v>128</v>
      </c>
      <c r="L102" s="23"/>
      <c r="M102" s="153"/>
      <c r="N102" s="154" t="s">
        <v>41</v>
      </c>
      <c r="P102" s="155" t="n">
        <f aca="false">O102*H102</f>
        <v>0</v>
      </c>
      <c r="Q102" s="155" t="n">
        <v>0.05022</v>
      </c>
      <c r="R102" s="155" t="n">
        <f aca="false">Q102*H102</f>
        <v>0.01848096</v>
      </c>
      <c r="S102" s="155" t="n">
        <v>0</v>
      </c>
      <c r="T102" s="155" t="n">
        <f aca="false">S102*H102</f>
        <v>0</v>
      </c>
      <c r="U102" s="156"/>
      <c r="AR102" s="157" t="s">
        <v>129</v>
      </c>
      <c r="AT102" s="157" t="s">
        <v>124</v>
      </c>
      <c r="AU102" s="157" t="s">
        <v>80</v>
      </c>
      <c r="AY102" s="3" t="s">
        <v>119</v>
      </c>
      <c r="BE102" s="158" t="n">
        <f aca="false">IF(N102="základní",J102,0)</f>
        <v>0</v>
      </c>
      <c r="BF102" s="158" t="n">
        <f aca="false">IF(N102="snížená",J102,0)</f>
        <v>0</v>
      </c>
      <c r="BG102" s="158" t="n">
        <f aca="false">IF(N102="zákl. přenesená",J102,0)</f>
        <v>0</v>
      </c>
      <c r="BH102" s="158" t="n">
        <f aca="false">IF(N102="sníž. přenesená",J102,0)</f>
        <v>0</v>
      </c>
      <c r="BI102" s="158" t="n">
        <f aca="false">IF(N102="nulová",J102,0)</f>
        <v>0</v>
      </c>
      <c r="BJ102" s="3" t="s">
        <v>78</v>
      </c>
      <c r="BK102" s="158" t="n">
        <f aca="false">ROUND(I102*H102,1)</f>
        <v>0</v>
      </c>
      <c r="BL102" s="3" t="s">
        <v>129</v>
      </c>
      <c r="BM102" s="157" t="s">
        <v>390</v>
      </c>
    </row>
    <row r="103" s="22" customFormat="true" ht="15" hidden="false" customHeight="false" outlineLevel="0" collapsed="false">
      <c r="B103" s="23"/>
      <c r="D103" s="159" t="s">
        <v>132</v>
      </c>
      <c r="F103" s="160" t="s">
        <v>391</v>
      </c>
      <c r="I103" s="161"/>
      <c r="L103" s="23"/>
      <c r="M103" s="162"/>
      <c r="U103" s="54"/>
      <c r="AT103" s="3" t="s">
        <v>132</v>
      </c>
      <c r="AU103" s="3" t="s">
        <v>80</v>
      </c>
    </row>
    <row r="104" s="191" customFormat="true" ht="15" hidden="false" customHeight="false" outlineLevel="0" collapsed="false">
      <c r="B104" s="192"/>
      <c r="D104" s="165" t="s">
        <v>138</v>
      </c>
      <c r="E104" s="193"/>
      <c r="F104" s="194" t="s">
        <v>392</v>
      </c>
      <c r="H104" s="193"/>
      <c r="I104" s="195"/>
      <c r="L104" s="192"/>
      <c r="M104" s="196"/>
      <c r="U104" s="197"/>
      <c r="AT104" s="193" t="s">
        <v>138</v>
      </c>
      <c r="AU104" s="193" t="s">
        <v>80</v>
      </c>
      <c r="AV104" s="191" t="s">
        <v>78</v>
      </c>
      <c r="AW104" s="191" t="s">
        <v>31</v>
      </c>
      <c r="AX104" s="191" t="s">
        <v>70</v>
      </c>
      <c r="AY104" s="193" t="s">
        <v>119</v>
      </c>
    </row>
    <row r="105" s="191" customFormat="true" ht="15" hidden="false" customHeight="false" outlineLevel="0" collapsed="false">
      <c r="B105" s="192"/>
      <c r="D105" s="165" t="s">
        <v>138</v>
      </c>
      <c r="E105" s="193"/>
      <c r="F105" s="194" t="s">
        <v>393</v>
      </c>
      <c r="H105" s="193"/>
      <c r="I105" s="195"/>
      <c r="L105" s="192"/>
      <c r="M105" s="196"/>
      <c r="U105" s="197"/>
      <c r="AT105" s="193" t="s">
        <v>138</v>
      </c>
      <c r="AU105" s="193" t="s">
        <v>80</v>
      </c>
      <c r="AV105" s="191" t="s">
        <v>78</v>
      </c>
      <c r="AW105" s="191" t="s">
        <v>31</v>
      </c>
      <c r="AX105" s="191" t="s">
        <v>70</v>
      </c>
      <c r="AY105" s="193" t="s">
        <v>119</v>
      </c>
    </row>
    <row r="106" s="163" customFormat="true" ht="15" hidden="false" customHeight="false" outlineLevel="0" collapsed="false">
      <c r="B106" s="164"/>
      <c r="D106" s="165" t="s">
        <v>138</v>
      </c>
      <c r="E106" s="166"/>
      <c r="F106" s="167" t="s">
        <v>394</v>
      </c>
      <c r="H106" s="168" t="n">
        <v>0.368</v>
      </c>
      <c r="I106" s="169"/>
      <c r="L106" s="164"/>
      <c r="M106" s="170"/>
      <c r="U106" s="171"/>
      <c r="AT106" s="166" t="s">
        <v>138</v>
      </c>
      <c r="AU106" s="166" t="s">
        <v>80</v>
      </c>
      <c r="AV106" s="163" t="s">
        <v>80</v>
      </c>
      <c r="AW106" s="163" t="s">
        <v>31</v>
      </c>
      <c r="AX106" s="163" t="s">
        <v>78</v>
      </c>
      <c r="AY106" s="166" t="s">
        <v>119</v>
      </c>
    </row>
    <row r="107" s="22" customFormat="true" ht="24" hidden="false" customHeight="true" outlineLevel="0" collapsed="false">
      <c r="B107" s="23"/>
      <c r="C107" s="146" t="s">
        <v>80</v>
      </c>
      <c r="D107" s="146" t="s">
        <v>124</v>
      </c>
      <c r="E107" s="147" t="s">
        <v>395</v>
      </c>
      <c r="F107" s="148" t="s">
        <v>396</v>
      </c>
      <c r="G107" s="149" t="s">
        <v>167</v>
      </c>
      <c r="H107" s="150" t="n">
        <v>5</v>
      </c>
      <c r="I107" s="151"/>
      <c r="J107" s="152" t="n">
        <f aca="false">ROUND(I107*H107,1)</f>
        <v>0</v>
      </c>
      <c r="K107" s="148" t="s">
        <v>128</v>
      </c>
      <c r="L107" s="23"/>
      <c r="M107" s="153"/>
      <c r="N107" s="154" t="s">
        <v>41</v>
      </c>
      <c r="P107" s="155" t="n">
        <f aca="false">O107*H107</f>
        <v>0</v>
      </c>
      <c r="Q107" s="155" t="n">
        <v>0.02555</v>
      </c>
      <c r="R107" s="155" t="n">
        <f aca="false">Q107*H107</f>
        <v>0.12775</v>
      </c>
      <c r="S107" s="155" t="n">
        <v>0</v>
      </c>
      <c r="T107" s="155" t="n">
        <f aca="false">S107*H107</f>
        <v>0</v>
      </c>
      <c r="U107" s="156"/>
      <c r="AR107" s="157" t="s">
        <v>129</v>
      </c>
      <c r="AT107" s="157" t="s">
        <v>124</v>
      </c>
      <c r="AU107" s="157" t="s">
        <v>80</v>
      </c>
      <c r="AY107" s="3" t="s">
        <v>119</v>
      </c>
      <c r="BE107" s="158" t="n">
        <f aca="false">IF(N107="základní",J107,0)</f>
        <v>0</v>
      </c>
      <c r="BF107" s="158" t="n">
        <f aca="false">IF(N107="snížená",J107,0)</f>
        <v>0</v>
      </c>
      <c r="BG107" s="158" t="n">
        <f aca="false">IF(N107="zákl. přenesená",J107,0)</f>
        <v>0</v>
      </c>
      <c r="BH107" s="158" t="n">
        <f aca="false">IF(N107="sníž. přenesená",J107,0)</f>
        <v>0</v>
      </c>
      <c r="BI107" s="158" t="n">
        <f aca="false">IF(N107="nulová",J107,0)</f>
        <v>0</v>
      </c>
      <c r="BJ107" s="3" t="s">
        <v>78</v>
      </c>
      <c r="BK107" s="158" t="n">
        <f aca="false">ROUND(I107*H107,1)</f>
        <v>0</v>
      </c>
      <c r="BL107" s="3" t="s">
        <v>129</v>
      </c>
      <c r="BM107" s="157" t="s">
        <v>397</v>
      </c>
    </row>
    <row r="108" s="22" customFormat="true" ht="15" hidden="false" customHeight="false" outlineLevel="0" collapsed="false">
      <c r="B108" s="23"/>
      <c r="D108" s="159" t="s">
        <v>132</v>
      </c>
      <c r="F108" s="160" t="s">
        <v>398</v>
      </c>
      <c r="I108" s="161"/>
      <c r="L108" s="23"/>
      <c r="M108" s="162"/>
      <c r="U108" s="54"/>
      <c r="AT108" s="3" t="s">
        <v>132</v>
      </c>
      <c r="AU108" s="3" t="s">
        <v>80</v>
      </c>
    </row>
    <row r="109" s="163" customFormat="true" ht="15" hidden="false" customHeight="false" outlineLevel="0" collapsed="false">
      <c r="B109" s="164"/>
      <c r="D109" s="165" t="s">
        <v>138</v>
      </c>
      <c r="E109" s="166"/>
      <c r="F109" s="167" t="s">
        <v>399</v>
      </c>
      <c r="H109" s="168" t="n">
        <v>5</v>
      </c>
      <c r="I109" s="169"/>
      <c r="L109" s="164"/>
      <c r="M109" s="170"/>
      <c r="U109" s="171"/>
      <c r="AT109" s="166" t="s">
        <v>138</v>
      </c>
      <c r="AU109" s="166" t="s">
        <v>80</v>
      </c>
      <c r="AV109" s="163" t="s">
        <v>80</v>
      </c>
      <c r="AW109" s="163" t="s">
        <v>31</v>
      </c>
      <c r="AX109" s="163" t="s">
        <v>78</v>
      </c>
      <c r="AY109" s="166" t="s">
        <v>119</v>
      </c>
    </row>
    <row r="110" s="22" customFormat="true" ht="16.5" hidden="false" customHeight="true" outlineLevel="0" collapsed="false">
      <c r="B110" s="23"/>
      <c r="C110" s="146" t="s">
        <v>130</v>
      </c>
      <c r="D110" s="146" t="s">
        <v>124</v>
      </c>
      <c r="E110" s="147" t="s">
        <v>400</v>
      </c>
      <c r="F110" s="148" t="s">
        <v>401</v>
      </c>
      <c r="G110" s="149" t="s">
        <v>148</v>
      </c>
      <c r="H110" s="150" t="n">
        <v>0.75</v>
      </c>
      <c r="I110" s="151"/>
      <c r="J110" s="152" t="n">
        <f aca="false">ROUND(I110*H110,1)</f>
        <v>0</v>
      </c>
      <c r="K110" s="148" t="s">
        <v>128</v>
      </c>
      <c r="L110" s="23"/>
      <c r="M110" s="153"/>
      <c r="N110" s="154" t="s">
        <v>41</v>
      </c>
      <c r="P110" s="155" t="n">
        <f aca="false">O110*H110</f>
        <v>0</v>
      </c>
      <c r="Q110" s="155" t="n">
        <v>0.12335</v>
      </c>
      <c r="R110" s="155" t="n">
        <f aca="false">Q110*H110</f>
        <v>0.0925125</v>
      </c>
      <c r="S110" s="155" t="n">
        <v>0</v>
      </c>
      <c r="T110" s="155" t="n">
        <f aca="false">S110*H110</f>
        <v>0</v>
      </c>
      <c r="U110" s="156"/>
      <c r="AR110" s="157" t="s">
        <v>129</v>
      </c>
      <c r="AT110" s="157" t="s">
        <v>124</v>
      </c>
      <c r="AU110" s="157" t="s">
        <v>80</v>
      </c>
      <c r="AY110" s="3" t="s">
        <v>119</v>
      </c>
      <c r="BE110" s="158" t="n">
        <f aca="false">IF(N110="základní",J110,0)</f>
        <v>0</v>
      </c>
      <c r="BF110" s="158" t="n">
        <f aca="false">IF(N110="snížená",J110,0)</f>
        <v>0</v>
      </c>
      <c r="BG110" s="158" t="n">
        <f aca="false">IF(N110="zákl. přenesená",J110,0)</f>
        <v>0</v>
      </c>
      <c r="BH110" s="158" t="n">
        <f aca="false">IF(N110="sníž. přenesená",J110,0)</f>
        <v>0</v>
      </c>
      <c r="BI110" s="158" t="n">
        <f aca="false">IF(N110="nulová",J110,0)</f>
        <v>0</v>
      </c>
      <c r="BJ110" s="3" t="s">
        <v>78</v>
      </c>
      <c r="BK110" s="158" t="n">
        <f aca="false">ROUND(I110*H110,1)</f>
        <v>0</v>
      </c>
      <c r="BL110" s="3" t="s">
        <v>129</v>
      </c>
      <c r="BM110" s="157" t="s">
        <v>402</v>
      </c>
    </row>
    <row r="111" s="22" customFormat="true" ht="15" hidden="false" customHeight="false" outlineLevel="0" collapsed="false">
      <c r="B111" s="23"/>
      <c r="D111" s="159" t="s">
        <v>132</v>
      </c>
      <c r="F111" s="160" t="s">
        <v>403</v>
      </c>
      <c r="I111" s="161"/>
      <c r="L111" s="23"/>
      <c r="M111" s="162"/>
      <c r="U111" s="54"/>
      <c r="AT111" s="3" t="s">
        <v>132</v>
      </c>
      <c r="AU111" s="3" t="s">
        <v>80</v>
      </c>
    </row>
    <row r="112" s="163" customFormat="true" ht="15" hidden="false" customHeight="false" outlineLevel="0" collapsed="false">
      <c r="B112" s="164"/>
      <c r="D112" s="165" t="s">
        <v>138</v>
      </c>
      <c r="E112" s="166"/>
      <c r="F112" s="167" t="s">
        <v>404</v>
      </c>
      <c r="H112" s="168" t="n">
        <v>0.75</v>
      </c>
      <c r="I112" s="169"/>
      <c r="L112" s="164"/>
      <c r="M112" s="170"/>
      <c r="U112" s="171"/>
      <c r="AT112" s="166" t="s">
        <v>138</v>
      </c>
      <c r="AU112" s="166" t="s">
        <v>80</v>
      </c>
      <c r="AV112" s="163" t="s">
        <v>80</v>
      </c>
      <c r="AW112" s="163" t="s">
        <v>31</v>
      </c>
      <c r="AX112" s="163" t="s">
        <v>78</v>
      </c>
      <c r="AY112" s="166" t="s">
        <v>119</v>
      </c>
    </row>
    <row r="113" s="22" customFormat="true" ht="24" hidden="false" customHeight="true" outlineLevel="0" collapsed="false">
      <c r="B113" s="23"/>
      <c r="C113" s="146" t="s">
        <v>129</v>
      </c>
      <c r="D113" s="146" t="s">
        <v>124</v>
      </c>
      <c r="E113" s="147" t="s">
        <v>405</v>
      </c>
      <c r="F113" s="148" t="s">
        <v>406</v>
      </c>
      <c r="G113" s="149" t="s">
        <v>148</v>
      </c>
      <c r="H113" s="150" t="n">
        <v>32.512</v>
      </c>
      <c r="I113" s="151"/>
      <c r="J113" s="152" t="n">
        <f aca="false">ROUND(I113*H113,1)</f>
        <v>0</v>
      </c>
      <c r="K113" s="148" t="s">
        <v>128</v>
      </c>
      <c r="L113" s="23"/>
      <c r="M113" s="153"/>
      <c r="N113" s="154" t="s">
        <v>41</v>
      </c>
      <c r="P113" s="155" t="n">
        <f aca="false">O113*H113</f>
        <v>0</v>
      </c>
      <c r="Q113" s="155" t="n">
        <v>0.02857</v>
      </c>
      <c r="R113" s="155" t="n">
        <f aca="false">Q113*H113</f>
        <v>0.92886784</v>
      </c>
      <c r="S113" s="155" t="n">
        <v>0</v>
      </c>
      <c r="T113" s="155" t="n">
        <f aca="false">S113*H113</f>
        <v>0</v>
      </c>
      <c r="U113" s="156"/>
      <c r="AR113" s="157" t="s">
        <v>129</v>
      </c>
      <c r="AT113" s="157" t="s">
        <v>124</v>
      </c>
      <c r="AU113" s="157" t="s">
        <v>80</v>
      </c>
      <c r="AY113" s="3" t="s">
        <v>119</v>
      </c>
      <c r="BE113" s="158" t="n">
        <f aca="false">IF(N113="základní",J113,0)</f>
        <v>0</v>
      </c>
      <c r="BF113" s="158" t="n">
        <f aca="false">IF(N113="snížená",J113,0)</f>
        <v>0</v>
      </c>
      <c r="BG113" s="158" t="n">
        <f aca="false">IF(N113="zákl. přenesená",J113,0)</f>
        <v>0</v>
      </c>
      <c r="BH113" s="158" t="n">
        <f aca="false">IF(N113="sníž. přenesená",J113,0)</f>
        <v>0</v>
      </c>
      <c r="BI113" s="158" t="n">
        <f aca="false">IF(N113="nulová",J113,0)</f>
        <v>0</v>
      </c>
      <c r="BJ113" s="3" t="s">
        <v>78</v>
      </c>
      <c r="BK113" s="158" t="n">
        <f aca="false">ROUND(I113*H113,1)</f>
        <v>0</v>
      </c>
      <c r="BL113" s="3" t="s">
        <v>129</v>
      </c>
      <c r="BM113" s="157" t="s">
        <v>407</v>
      </c>
    </row>
    <row r="114" s="22" customFormat="true" ht="15" hidden="false" customHeight="false" outlineLevel="0" collapsed="false">
      <c r="B114" s="23"/>
      <c r="D114" s="159" t="s">
        <v>132</v>
      </c>
      <c r="F114" s="160" t="s">
        <v>408</v>
      </c>
      <c r="I114" s="161"/>
      <c r="L114" s="23"/>
      <c r="M114" s="162"/>
      <c r="U114" s="54"/>
      <c r="AT114" s="3" t="s">
        <v>132</v>
      </c>
      <c r="AU114" s="3" t="s">
        <v>80</v>
      </c>
    </row>
    <row r="115" s="163" customFormat="true" ht="15" hidden="false" customHeight="false" outlineLevel="0" collapsed="false">
      <c r="B115" s="164"/>
      <c r="D115" s="165" t="s">
        <v>138</v>
      </c>
      <c r="E115" s="166"/>
      <c r="F115" s="167" t="s">
        <v>409</v>
      </c>
      <c r="H115" s="168" t="n">
        <v>107.868</v>
      </c>
      <c r="I115" s="169"/>
      <c r="L115" s="164"/>
      <c r="M115" s="170"/>
      <c r="U115" s="171"/>
      <c r="AT115" s="166" t="s">
        <v>138</v>
      </c>
      <c r="AU115" s="166" t="s">
        <v>80</v>
      </c>
      <c r="AV115" s="163" t="s">
        <v>80</v>
      </c>
      <c r="AW115" s="163" t="s">
        <v>31</v>
      </c>
      <c r="AX115" s="163" t="s">
        <v>70</v>
      </c>
      <c r="AY115" s="166" t="s">
        <v>119</v>
      </c>
    </row>
    <row r="116" s="163" customFormat="true" ht="15" hidden="false" customHeight="false" outlineLevel="0" collapsed="false">
      <c r="B116" s="164"/>
      <c r="D116" s="165" t="s">
        <v>138</v>
      </c>
      <c r="E116" s="166"/>
      <c r="F116" s="167" t="s">
        <v>410</v>
      </c>
      <c r="H116" s="168" t="n">
        <v>-20.414</v>
      </c>
      <c r="I116" s="169"/>
      <c r="L116" s="164"/>
      <c r="M116" s="170"/>
      <c r="U116" s="171"/>
      <c r="AT116" s="166" t="s">
        <v>138</v>
      </c>
      <c r="AU116" s="166" t="s">
        <v>80</v>
      </c>
      <c r="AV116" s="163" t="s">
        <v>80</v>
      </c>
      <c r="AW116" s="163" t="s">
        <v>31</v>
      </c>
      <c r="AX116" s="163" t="s">
        <v>70</v>
      </c>
      <c r="AY116" s="166" t="s">
        <v>119</v>
      </c>
    </row>
    <row r="117" s="163" customFormat="true" ht="15" hidden="false" customHeight="false" outlineLevel="0" collapsed="false">
      <c r="B117" s="164"/>
      <c r="D117" s="165" t="s">
        <v>138</v>
      </c>
      <c r="E117" s="166"/>
      <c r="F117" s="167" t="s">
        <v>411</v>
      </c>
      <c r="H117" s="168" t="n">
        <v>2.813</v>
      </c>
      <c r="I117" s="169"/>
      <c r="L117" s="164"/>
      <c r="M117" s="170"/>
      <c r="U117" s="171"/>
      <c r="AT117" s="166" t="s">
        <v>138</v>
      </c>
      <c r="AU117" s="166" t="s">
        <v>80</v>
      </c>
      <c r="AV117" s="163" t="s">
        <v>80</v>
      </c>
      <c r="AW117" s="163" t="s">
        <v>31</v>
      </c>
      <c r="AX117" s="163" t="s">
        <v>70</v>
      </c>
      <c r="AY117" s="166" t="s">
        <v>119</v>
      </c>
    </row>
    <row r="118" s="163" customFormat="true" ht="15" hidden="false" customHeight="false" outlineLevel="0" collapsed="false">
      <c r="B118" s="164"/>
      <c r="D118" s="165" t="s">
        <v>138</v>
      </c>
      <c r="E118" s="166"/>
      <c r="F118" s="167" t="s">
        <v>412</v>
      </c>
      <c r="H118" s="168" t="n">
        <v>0.525</v>
      </c>
      <c r="I118" s="169"/>
      <c r="L118" s="164"/>
      <c r="M118" s="170"/>
      <c r="U118" s="171"/>
      <c r="AT118" s="166" t="s">
        <v>138</v>
      </c>
      <c r="AU118" s="166" t="s">
        <v>80</v>
      </c>
      <c r="AV118" s="163" t="s">
        <v>80</v>
      </c>
      <c r="AW118" s="163" t="s">
        <v>31</v>
      </c>
      <c r="AX118" s="163" t="s">
        <v>70</v>
      </c>
      <c r="AY118" s="166" t="s">
        <v>119</v>
      </c>
    </row>
    <row r="119" s="163" customFormat="true" ht="15" hidden="false" customHeight="false" outlineLevel="0" collapsed="false">
      <c r="B119" s="164"/>
      <c r="D119" s="165" t="s">
        <v>138</v>
      </c>
      <c r="E119" s="166"/>
      <c r="F119" s="167" t="s">
        <v>413</v>
      </c>
      <c r="H119" s="168" t="n">
        <v>0.515</v>
      </c>
      <c r="I119" s="169"/>
      <c r="L119" s="164"/>
      <c r="M119" s="170"/>
      <c r="U119" s="171"/>
      <c r="AT119" s="166" t="s">
        <v>138</v>
      </c>
      <c r="AU119" s="166" t="s">
        <v>80</v>
      </c>
      <c r="AV119" s="163" t="s">
        <v>80</v>
      </c>
      <c r="AW119" s="163" t="s">
        <v>31</v>
      </c>
      <c r="AX119" s="163" t="s">
        <v>70</v>
      </c>
      <c r="AY119" s="166" t="s">
        <v>119</v>
      </c>
    </row>
    <row r="120" s="163" customFormat="true" ht="15" hidden="false" customHeight="false" outlineLevel="0" collapsed="false">
      <c r="B120" s="164"/>
      <c r="D120" s="165" t="s">
        <v>138</v>
      </c>
      <c r="E120" s="166"/>
      <c r="F120" s="167" t="s">
        <v>414</v>
      </c>
      <c r="H120" s="168" t="n">
        <v>1</v>
      </c>
      <c r="I120" s="169"/>
      <c r="L120" s="164"/>
      <c r="M120" s="170"/>
      <c r="U120" s="171"/>
      <c r="AT120" s="166" t="s">
        <v>138</v>
      </c>
      <c r="AU120" s="166" t="s">
        <v>80</v>
      </c>
      <c r="AV120" s="163" t="s">
        <v>80</v>
      </c>
      <c r="AW120" s="163" t="s">
        <v>31</v>
      </c>
      <c r="AX120" s="163" t="s">
        <v>70</v>
      </c>
      <c r="AY120" s="166" t="s">
        <v>119</v>
      </c>
    </row>
    <row r="121" s="180" customFormat="true" ht="15" hidden="false" customHeight="false" outlineLevel="0" collapsed="false">
      <c r="B121" s="181"/>
      <c r="D121" s="165" t="s">
        <v>138</v>
      </c>
      <c r="E121" s="182"/>
      <c r="F121" s="183" t="s">
        <v>415</v>
      </c>
      <c r="H121" s="184" t="n">
        <v>92.307</v>
      </c>
      <c r="I121" s="185"/>
      <c r="L121" s="181"/>
      <c r="M121" s="186"/>
      <c r="U121" s="187"/>
      <c r="AT121" s="182" t="s">
        <v>138</v>
      </c>
      <c r="AU121" s="182" t="s">
        <v>80</v>
      </c>
      <c r="AV121" s="180" t="s">
        <v>130</v>
      </c>
      <c r="AW121" s="180" t="s">
        <v>31</v>
      </c>
      <c r="AX121" s="180" t="s">
        <v>70</v>
      </c>
      <c r="AY121" s="182" t="s">
        <v>119</v>
      </c>
    </row>
    <row r="122" s="163" customFormat="true" ht="15" hidden="false" customHeight="false" outlineLevel="0" collapsed="false">
      <c r="B122" s="164"/>
      <c r="D122" s="165" t="s">
        <v>138</v>
      </c>
      <c r="E122" s="166"/>
      <c r="F122" s="167" t="s">
        <v>416</v>
      </c>
      <c r="H122" s="168" t="n">
        <v>76.44</v>
      </c>
      <c r="I122" s="169"/>
      <c r="L122" s="164"/>
      <c r="M122" s="170"/>
      <c r="U122" s="171"/>
      <c r="AT122" s="166" t="s">
        <v>138</v>
      </c>
      <c r="AU122" s="166" t="s">
        <v>80</v>
      </c>
      <c r="AV122" s="163" t="s">
        <v>80</v>
      </c>
      <c r="AW122" s="163" t="s">
        <v>31</v>
      </c>
      <c r="AX122" s="163" t="s">
        <v>70</v>
      </c>
      <c r="AY122" s="166" t="s">
        <v>119</v>
      </c>
    </row>
    <row r="123" s="163" customFormat="true" ht="15" hidden="false" customHeight="false" outlineLevel="0" collapsed="false">
      <c r="B123" s="164"/>
      <c r="D123" s="165" t="s">
        <v>138</v>
      </c>
      <c r="E123" s="166"/>
      <c r="F123" s="167" t="s">
        <v>417</v>
      </c>
      <c r="H123" s="168" t="n">
        <v>-9.107</v>
      </c>
      <c r="I123" s="169"/>
      <c r="L123" s="164"/>
      <c r="M123" s="170"/>
      <c r="U123" s="171"/>
      <c r="AT123" s="166" t="s">
        <v>138</v>
      </c>
      <c r="AU123" s="166" t="s">
        <v>80</v>
      </c>
      <c r="AV123" s="163" t="s">
        <v>80</v>
      </c>
      <c r="AW123" s="163" t="s">
        <v>31</v>
      </c>
      <c r="AX123" s="163" t="s">
        <v>70</v>
      </c>
      <c r="AY123" s="166" t="s">
        <v>119</v>
      </c>
    </row>
    <row r="124" s="163" customFormat="true" ht="15" hidden="false" customHeight="false" outlineLevel="0" collapsed="false">
      <c r="B124" s="164"/>
      <c r="D124" s="165" t="s">
        <v>138</v>
      </c>
      <c r="E124" s="166"/>
      <c r="F124" s="167" t="s">
        <v>413</v>
      </c>
      <c r="H124" s="168" t="n">
        <v>0.515</v>
      </c>
      <c r="I124" s="169"/>
      <c r="L124" s="164"/>
      <c r="M124" s="170"/>
      <c r="U124" s="171"/>
      <c r="AT124" s="166" t="s">
        <v>138</v>
      </c>
      <c r="AU124" s="166" t="s">
        <v>80</v>
      </c>
      <c r="AV124" s="163" t="s">
        <v>80</v>
      </c>
      <c r="AW124" s="163" t="s">
        <v>31</v>
      </c>
      <c r="AX124" s="163" t="s">
        <v>70</v>
      </c>
      <c r="AY124" s="166" t="s">
        <v>119</v>
      </c>
    </row>
    <row r="125" s="163" customFormat="true" ht="15" hidden="false" customHeight="false" outlineLevel="0" collapsed="false">
      <c r="B125" s="164"/>
      <c r="D125" s="165" t="s">
        <v>138</v>
      </c>
      <c r="E125" s="166"/>
      <c r="F125" s="167" t="s">
        <v>418</v>
      </c>
      <c r="H125" s="168" t="n">
        <v>2.405</v>
      </c>
      <c r="I125" s="169"/>
      <c r="L125" s="164"/>
      <c r="M125" s="170"/>
      <c r="U125" s="171"/>
      <c r="AT125" s="166" t="s">
        <v>138</v>
      </c>
      <c r="AU125" s="166" t="s">
        <v>80</v>
      </c>
      <c r="AV125" s="163" t="s">
        <v>80</v>
      </c>
      <c r="AW125" s="163" t="s">
        <v>31</v>
      </c>
      <c r="AX125" s="163" t="s">
        <v>70</v>
      </c>
      <c r="AY125" s="166" t="s">
        <v>119</v>
      </c>
    </row>
    <row r="126" s="180" customFormat="true" ht="15" hidden="false" customHeight="false" outlineLevel="0" collapsed="false">
      <c r="B126" s="181"/>
      <c r="D126" s="165" t="s">
        <v>138</v>
      </c>
      <c r="E126" s="182"/>
      <c r="F126" s="183" t="s">
        <v>419</v>
      </c>
      <c r="H126" s="184" t="n">
        <v>70.253</v>
      </c>
      <c r="I126" s="185"/>
      <c r="L126" s="181"/>
      <c r="M126" s="186"/>
      <c r="U126" s="187"/>
      <c r="AT126" s="182" t="s">
        <v>138</v>
      </c>
      <c r="AU126" s="182" t="s">
        <v>80</v>
      </c>
      <c r="AV126" s="180" t="s">
        <v>130</v>
      </c>
      <c r="AW126" s="180" t="s">
        <v>31</v>
      </c>
      <c r="AX126" s="180" t="s">
        <v>70</v>
      </c>
      <c r="AY126" s="182" t="s">
        <v>119</v>
      </c>
    </row>
    <row r="127" s="172" customFormat="true" ht="15" hidden="false" customHeight="false" outlineLevel="0" collapsed="false">
      <c r="B127" s="173"/>
      <c r="D127" s="165" t="s">
        <v>138</v>
      </c>
      <c r="E127" s="174"/>
      <c r="F127" s="175" t="s">
        <v>172</v>
      </c>
      <c r="H127" s="176" t="n">
        <v>162.56</v>
      </c>
      <c r="I127" s="177"/>
      <c r="L127" s="173"/>
      <c r="M127" s="178"/>
      <c r="U127" s="179"/>
      <c r="AT127" s="174" t="s">
        <v>138</v>
      </c>
      <c r="AU127" s="174" t="s">
        <v>80</v>
      </c>
      <c r="AV127" s="172" t="s">
        <v>129</v>
      </c>
      <c r="AW127" s="172" t="s">
        <v>31</v>
      </c>
      <c r="AX127" s="172" t="s">
        <v>70</v>
      </c>
      <c r="AY127" s="174" t="s">
        <v>119</v>
      </c>
    </row>
    <row r="128" s="163" customFormat="true" ht="15" hidden="false" customHeight="false" outlineLevel="0" collapsed="false">
      <c r="B128" s="164"/>
      <c r="D128" s="165" t="s">
        <v>138</v>
      </c>
      <c r="E128" s="166"/>
      <c r="F128" s="167" t="s">
        <v>420</v>
      </c>
      <c r="H128" s="168" t="n">
        <v>32.512</v>
      </c>
      <c r="I128" s="169"/>
      <c r="L128" s="164"/>
      <c r="M128" s="170"/>
      <c r="U128" s="171"/>
      <c r="AT128" s="166" t="s">
        <v>138</v>
      </c>
      <c r="AU128" s="166" t="s">
        <v>80</v>
      </c>
      <c r="AV128" s="163" t="s">
        <v>80</v>
      </c>
      <c r="AW128" s="163" t="s">
        <v>31</v>
      </c>
      <c r="AX128" s="163" t="s">
        <v>78</v>
      </c>
      <c r="AY128" s="166" t="s">
        <v>119</v>
      </c>
    </row>
    <row r="129" s="22" customFormat="true" ht="21.75" hidden="false" customHeight="true" outlineLevel="0" collapsed="false">
      <c r="B129" s="23"/>
      <c r="C129" s="146" t="s">
        <v>152</v>
      </c>
      <c r="D129" s="146" t="s">
        <v>124</v>
      </c>
      <c r="E129" s="147" t="s">
        <v>421</v>
      </c>
      <c r="F129" s="148" t="s">
        <v>422</v>
      </c>
      <c r="G129" s="149" t="s">
        <v>148</v>
      </c>
      <c r="H129" s="150" t="n">
        <v>2.178</v>
      </c>
      <c r="I129" s="151"/>
      <c r="J129" s="152" t="n">
        <f aca="false">ROUND(I129*H129,1)</f>
        <v>0</v>
      </c>
      <c r="K129" s="148" t="s">
        <v>128</v>
      </c>
      <c r="L129" s="23"/>
      <c r="M129" s="153"/>
      <c r="N129" s="154" t="s">
        <v>41</v>
      </c>
      <c r="P129" s="155" t="n">
        <f aca="false">O129*H129</f>
        <v>0</v>
      </c>
      <c r="Q129" s="155" t="n">
        <v>0.26723</v>
      </c>
      <c r="R129" s="155" t="n">
        <f aca="false">Q129*H129</f>
        <v>0.58202694</v>
      </c>
      <c r="S129" s="155" t="n">
        <v>0</v>
      </c>
      <c r="T129" s="155" t="n">
        <f aca="false">S129*H129</f>
        <v>0</v>
      </c>
      <c r="U129" s="156"/>
      <c r="AR129" s="157" t="s">
        <v>129</v>
      </c>
      <c r="AT129" s="157" t="s">
        <v>124</v>
      </c>
      <c r="AU129" s="157" t="s">
        <v>80</v>
      </c>
      <c r="AY129" s="3" t="s">
        <v>119</v>
      </c>
      <c r="BE129" s="158" t="n">
        <f aca="false">IF(N129="základní",J129,0)</f>
        <v>0</v>
      </c>
      <c r="BF129" s="158" t="n">
        <f aca="false">IF(N129="snížená",J129,0)</f>
        <v>0</v>
      </c>
      <c r="BG129" s="158" t="n">
        <f aca="false">IF(N129="zákl. přenesená",J129,0)</f>
        <v>0</v>
      </c>
      <c r="BH129" s="158" t="n">
        <f aca="false">IF(N129="sníž. přenesená",J129,0)</f>
        <v>0</v>
      </c>
      <c r="BI129" s="158" t="n">
        <f aca="false">IF(N129="nulová",J129,0)</f>
        <v>0</v>
      </c>
      <c r="BJ129" s="3" t="s">
        <v>78</v>
      </c>
      <c r="BK129" s="158" t="n">
        <f aca="false">ROUND(I129*H129,1)</f>
        <v>0</v>
      </c>
      <c r="BL129" s="3" t="s">
        <v>129</v>
      </c>
      <c r="BM129" s="157" t="s">
        <v>423</v>
      </c>
    </row>
    <row r="130" s="22" customFormat="true" ht="15" hidden="false" customHeight="false" outlineLevel="0" collapsed="false">
      <c r="B130" s="23"/>
      <c r="D130" s="159" t="s">
        <v>132</v>
      </c>
      <c r="F130" s="160" t="s">
        <v>424</v>
      </c>
      <c r="I130" s="161"/>
      <c r="L130" s="23"/>
      <c r="M130" s="162"/>
      <c r="U130" s="54"/>
      <c r="AT130" s="3" t="s">
        <v>132</v>
      </c>
      <c r="AU130" s="3" t="s">
        <v>80</v>
      </c>
    </row>
    <row r="131" s="163" customFormat="true" ht="15" hidden="false" customHeight="false" outlineLevel="0" collapsed="false">
      <c r="B131" s="164"/>
      <c r="D131" s="165" t="s">
        <v>138</v>
      </c>
      <c r="E131" s="166"/>
      <c r="F131" s="167" t="s">
        <v>425</v>
      </c>
      <c r="H131" s="168" t="n">
        <v>2.178</v>
      </c>
      <c r="I131" s="169"/>
      <c r="L131" s="164"/>
      <c r="M131" s="170"/>
      <c r="U131" s="171"/>
      <c r="AT131" s="166" t="s">
        <v>138</v>
      </c>
      <c r="AU131" s="166" t="s">
        <v>80</v>
      </c>
      <c r="AV131" s="163" t="s">
        <v>80</v>
      </c>
      <c r="AW131" s="163" t="s">
        <v>31</v>
      </c>
      <c r="AX131" s="163" t="s">
        <v>78</v>
      </c>
      <c r="AY131" s="166" t="s">
        <v>119</v>
      </c>
    </row>
    <row r="132" s="133" customFormat="true" ht="22.5" hidden="false" customHeight="true" outlineLevel="0" collapsed="false">
      <c r="B132" s="134"/>
      <c r="D132" s="135" t="s">
        <v>69</v>
      </c>
      <c r="E132" s="144" t="s">
        <v>158</v>
      </c>
      <c r="F132" s="144" t="s">
        <v>426</v>
      </c>
      <c r="I132" s="137"/>
      <c r="J132" s="145" t="n">
        <f aca="false">BK132</f>
        <v>0</v>
      </c>
      <c r="L132" s="134"/>
      <c r="M132" s="139"/>
      <c r="P132" s="140" t="n">
        <f aca="false">P133+P188+P213+P217+P239</f>
        <v>0</v>
      </c>
      <c r="R132" s="140" t="n">
        <f aca="false">R133+R188+R213+R217+R239</f>
        <v>12.42723028</v>
      </c>
      <c r="T132" s="140" t="n">
        <f aca="false">T133+T188+T213+T217+T239</f>
        <v>0.20500128</v>
      </c>
      <c r="U132" s="141"/>
      <c r="AR132" s="135" t="s">
        <v>78</v>
      </c>
      <c r="AT132" s="142" t="s">
        <v>69</v>
      </c>
      <c r="AU132" s="142" t="s">
        <v>78</v>
      </c>
      <c r="AY132" s="135" t="s">
        <v>119</v>
      </c>
      <c r="BK132" s="143" t="n">
        <f aca="false">BK133+BK188+BK213+BK217+BK239</f>
        <v>0</v>
      </c>
    </row>
    <row r="133" s="133" customFormat="true" ht="20.25" hidden="false" customHeight="true" outlineLevel="0" collapsed="false">
      <c r="B133" s="134"/>
      <c r="D133" s="135" t="s">
        <v>69</v>
      </c>
      <c r="E133" s="144" t="s">
        <v>427</v>
      </c>
      <c r="F133" s="144" t="s">
        <v>428</v>
      </c>
      <c r="I133" s="137"/>
      <c r="J133" s="145" t="n">
        <f aca="false">BK133</f>
        <v>0</v>
      </c>
      <c r="L133" s="134"/>
      <c r="M133" s="139"/>
      <c r="P133" s="140" t="n">
        <f aca="false">SUM(P134:P187)</f>
        <v>0</v>
      </c>
      <c r="R133" s="140" t="n">
        <f aca="false">SUM(R134:R187)</f>
        <v>9.24445918</v>
      </c>
      <c r="T133" s="140" t="n">
        <f aca="false">SUM(T134:T187)</f>
        <v>0.00100128</v>
      </c>
      <c r="U133" s="141"/>
      <c r="AR133" s="135" t="s">
        <v>78</v>
      </c>
      <c r="AT133" s="142" t="s">
        <v>69</v>
      </c>
      <c r="AU133" s="142" t="s">
        <v>80</v>
      </c>
      <c r="AY133" s="135" t="s">
        <v>119</v>
      </c>
      <c r="BK133" s="143" t="n">
        <f aca="false">SUM(BK134:BK187)</f>
        <v>0</v>
      </c>
    </row>
    <row r="134" s="22" customFormat="true" ht="24" hidden="false" customHeight="true" outlineLevel="0" collapsed="false">
      <c r="B134" s="23"/>
      <c r="C134" s="146" t="s">
        <v>158</v>
      </c>
      <c r="D134" s="146" t="s">
        <v>124</v>
      </c>
      <c r="E134" s="147" t="s">
        <v>429</v>
      </c>
      <c r="F134" s="148" t="s">
        <v>430</v>
      </c>
      <c r="G134" s="149" t="s">
        <v>148</v>
      </c>
      <c r="H134" s="150" t="n">
        <v>53.5</v>
      </c>
      <c r="I134" s="151"/>
      <c r="J134" s="152" t="n">
        <f aca="false">ROUND(I134*H134,1)</f>
        <v>0</v>
      </c>
      <c r="K134" s="148" t="s">
        <v>128</v>
      </c>
      <c r="L134" s="23"/>
      <c r="M134" s="153"/>
      <c r="N134" s="154" t="s">
        <v>41</v>
      </c>
      <c r="P134" s="155" t="n">
        <f aca="false">O134*H134</f>
        <v>0</v>
      </c>
      <c r="Q134" s="155" t="n">
        <v>0.0154</v>
      </c>
      <c r="R134" s="155" t="n">
        <f aca="false">Q134*H134</f>
        <v>0.8239</v>
      </c>
      <c r="S134" s="155" t="n">
        <v>0</v>
      </c>
      <c r="T134" s="155" t="n">
        <f aca="false">S134*H134</f>
        <v>0</v>
      </c>
      <c r="U134" s="156"/>
      <c r="AR134" s="157" t="s">
        <v>129</v>
      </c>
      <c r="AT134" s="157" t="s">
        <v>124</v>
      </c>
      <c r="AU134" s="157" t="s">
        <v>130</v>
      </c>
      <c r="AY134" s="3" t="s">
        <v>119</v>
      </c>
      <c r="BE134" s="158" t="n">
        <f aca="false">IF(N134="základní",J134,0)</f>
        <v>0</v>
      </c>
      <c r="BF134" s="158" t="n">
        <f aca="false">IF(N134="snížená",J134,0)</f>
        <v>0</v>
      </c>
      <c r="BG134" s="158" t="n">
        <f aca="false">IF(N134="zákl. přenesená",J134,0)</f>
        <v>0</v>
      </c>
      <c r="BH134" s="158" t="n">
        <f aca="false">IF(N134="sníž. přenesená",J134,0)</f>
        <v>0</v>
      </c>
      <c r="BI134" s="158" t="n">
        <f aca="false">IF(N134="nulová",J134,0)</f>
        <v>0</v>
      </c>
      <c r="BJ134" s="3" t="s">
        <v>78</v>
      </c>
      <c r="BK134" s="158" t="n">
        <f aca="false">ROUND(I134*H134,1)</f>
        <v>0</v>
      </c>
      <c r="BL134" s="3" t="s">
        <v>129</v>
      </c>
      <c r="BM134" s="157" t="s">
        <v>431</v>
      </c>
    </row>
    <row r="135" s="22" customFormat="true" ht="15" hidden="false" customHeight="false" outlineLevel="0" collapsed="false">
      <c r="B135" s="23"/>
      <c r="D135" s="159" t="s">
        <v>132</v>
      </c>
      <c r="F135" s="160" t="s">
        <v>432</v>
      </c>
      <c r="I135" s="161"/>
      <c r="L135" s="23"/>
      <c r="M135" s="162"/>
      <c r="U135" s="54"/>
      <c r="AT135" s="3" t="s">
        <v>132</v>
      </c>
      <c r="AU135" s="3" t="s">
        <v>130</v>
      </c>
    </row>
    <row r="136" s="163" customFormat="true" ht="15" hidden="false" customHeight="false" outlineLevel="0" collapsed="false">
      <c r="B136" s="164"/>
      <c r="D136" s="165" t="s">
        <v>138</v>
      </c>
      <c r="E136" s="166"/>
      <c r="F136" s="167" t="s">
        <v>433</v>
      </c>
      <c r="H136" s="168" t="n">
        <v>53.5</v>
      </c>
      <c r="I136" s="169"/>
      <c r="L136" s="164"/>
      <c r="M136" s="170"/>
      <c r="U136" s="171"/>
      <c r="AT136" s="166" t="s">
        <v>138</v>
      </c>
      <c r="AU136" s="166" t="s">
        <v>130</v>
      </c>
      <c r="AV136" s="163" t="s">
        <v>80</v>
      </c>
      <c r="AW136" s="163" t="s">
        <v>31</v>
      </c>
      <c r="AX136" s="163" t="s">
        <v>78</v>
      </c>
      <c r="AY136" s="166" t="s">
        <v>119</v>
      </c>
    </row>
    <row r="137" s="22" customFormat="true" ht="24" hidden="false" customHeight="true" outlineLevel="0" collapsed="false">
      <c r="B137" s="23"/>
      <c r="C137" s="146" t="s">
        <v>164</v>
      </c>
      <c r="D137" s="146" t="s">
        <v>124</v>
      </c>
      <c r="E137" s="147" t="s">
        <v>434</v>
      </c>
      <c r="F137" s="148" t="s">
        <v>435</v>
      </c>
      <c r="G137" s="149" t="s">
        <v>148</v>
      </c>
      <c r="H137" s="150" t="n">
        <v>160.5</v>
      </c>
      <c r="I137" s="151"/>
      <c r="J137" s="152" t="n">
        <f aca="false">ROUND(I137*H137,1)</f>
        <v>0</v>
      </c>
      <c r="K137" s="148" t="s">
        <v>128</v>
      </c>
      <c r="L137" s="23"/>
      <c r="M137" s="153"/>
      <c r="N137" s="154" t="s">
        <v>41</v>
      </c>
      <c r="P137" s="155" t="n">
        <f aca="false">O137*H137</f>
        <v>0</v>
      </c>
      <c r="Q137" s="155" t="n">
        <v>0.0079</v>
      </c>
      <c r="R137" s="155" t="n">
        <f aca="false">Q137*H137</f>
        <v>1.26795</v>
      </c>
      <c r="S137" s="155" t="n">
        <v>0</v>
      </c>
      <c r="T137" s="155" t="n">
        <f aca="false">S137*H137</f>
        <v>0</v>
      </c>
      <c r="U137" s="156"/>
      <c r="AR137" s="157" t="s">
        <v>129</v>
      </c>
      <c r="AT137" s="157" t="s">
        <v>124</v>
      </c>
      <c r="AU137" s="157" t="s">
        <v>130</v>
      </c>
      <c r="AY137" s="3" t="s">
        <v>119</v>
      </c>
      <c r="BE137" s="158" t="n">
        <f aca="false">IF(N137="základní",J137,0)</f>
        <v>0</v>
      </c>
      <c r="BF137" s="158" t="n">
        <f aca="false">IF(N137="snížená",J137,0)</f>
        <v>0</v>
      </c>
      <c r="BG137" s="158" t="n">
        <f aca="false">IF(N137="zákl. přenesená",J137,0)</f>
        <v>0</v>
      </c>
      <c r="BH137" s="158" t="n">
        <f aca="false">IF(N137="sníž. přenesená",J137,0)</f>
        <v>0</v>
      </c>
      <c r="BI137" s="158" t="n">
        <f aca="false">IF(N137="nulová",J137,0)</f>
        <v>0</v>
      </c>
      <c r="BJ137" s="3" t="s">
        <v>78</v>
      </c>
      <c r="BK137" s="158" t="n">
        <f aca="false">ROUND(I137*H137,1)</f>
        <v>0</v>
      </c>
      <c r="BL137" s="3" t="s">
        <v>129</v>
      </c>
      <c r="BM137" s="157" t="s">
        <v>436</v>
      </c>
    </row>
    <row r="138" s="22" customFormat="true" ht="15" hidden="false" customHeight="false" outlineLevel="0" collapsed="false">
      <c r="B138" s="23"/>
      <c r="D138" s="159" t="s">
        <v>132</v>
      </c>
      <c r="F138" s="160" t="s">
        <v>437</v>
      </c>
      <c r="I138" s="161"/>
      <c r="L138" s="23"/>
      <c r="M138" s="162"/>
      <c r="U138" s="54"/>
      <c r="AT138" s="3" t="s">
        <v>132</v>
      </c>
      <c r="AU138" s="3" t="s">
        <v>130</v>
      </c>
    </row>
    <row r="139" s="163" customFormat="true" ht="15" hidden="false" customHeight="false" outlineLevel="0" collapsed="false">
      <c r="B139" s="164"/>
      <c r="D139" s="165" t="s">
        <v>138</v>
      </c>
      <c r="E139" s="166"/>
      <c r="F139" s="167" t="s">
        <v>438</v>
      </c>
      <c r="H139" s="168" t="n">
        <v>160.5</v>
      </c>
      <c r="I139" s="169"/>
      <c r="L139" s="164"/>
      <c r="M139" s="170"/>
      <c r="U139" s="171"/>
      <c r="AT139" s="166" t="s">
        <v>138</v>
      </c>
      <c r="AU139" s="166" t="s">
        <v>130</v>
      </c>
      <c r="AV139" s="163" t="s">
        <v>80</v>
      </c>
      <c r="AW139" s="163" t="s">
        <v>31</v>
      </c>
      <c r="AX139" s="163" t="s">
        <v>78</v>
      </c>
      <c r="AY139" s="166" t="s">
        <v>119</v>
      </c>
    </row>
    <row r="140" s="22" customFormat="true" ht="16.5" hidden="false" customHeight="true" outlineLevel="0" collapsed="false">
      <c r="B140" s="23"/>
      <c r="C140" s="146" t="s">
        <v>173</v>
      </c>
      <c r="D140" s="146" t="s">
        <v>124</v>
      </c>
      <c r="E140" s="147" t="s">
        <v>439</v>
      </c>
      <c r="F140" s="148" t="s">
        <v>440</v>
      </c>
      <c r="G140" s="149" t="s">
        <v>148</v>
      </c>
      <c r="H140" s="150" t="n">
        <v>53.5</v>
      </c>
      <c r="I140" s="151"/>
      <c r="J140" s="152" t="n">
        <f aca="false">ROUND(I140*H140,1)</f>
        <v>0</v>
      </c>
      <c r="K140" s="148" t="s">
        <v>128</v>
      </c>
      <c r="L140" s="23"/>
      <c r="M140" s="153"/>
      <c r="N140" s="154" t="s">
        <v>41</v>
      </c>
      <c r="P140" s="155" t="n">
        <f aca="false">O140*H140</f>
        <v>0</v>
      </c>
      <c r="Q140" s="155" t="n">
        <v>0.00026</v>
      </c>
      <c r="R140" s="155" t="n">
        <f aca="false">Q140*H140</f>
        <v>0.01391</v>
      </c>
      <c r="S140" s="155" t="n">
        <v>0</v>
      </c>
      <c r="T140" s="155" t="n">
        <f aca="false">S140*H140</f>
        <v>0</v>
      </c>
      <c r="U140" s="156"/>
      <c r="AR140" s="157" t="s">
        <v>129</v>
      </c>
      <c r="AT140" s="157" t="s">
        <v>124</v>
      </c>
      <c r="AU140" s="157" t="s">
        <v>130</v>
      </c>
      <c r="AY140" s="3" t="s">
        <v>119</v>
      </c>
      <c r="BE140" s="158" t="n">
        <f aca="false">IF(N140="základní",J140,0)</f>
        <v>0</v>
      </c>
      <c r="BF140" s="158" t="n">
        <f aca="false">IF(N140="snížená",J140,0)</f>
        <v>0</v>
      </c>
      <c r="BG140" s="158" t="n">
        <f aca="false">IF(N140="zákl. přenesená",J140,0)</f>
        <v>0</v>
      </c>
      <c r="BH140" s="158" t="n">
        <f aca="false">IF(N140="sníž. přenesená",J140,0)</f>
        <v>0</v>
      </c>
      <c r="BI140" s="158" t="n">
        <f aca="false">IF(N140="nulová",J140,0)</f>
        <v>0</v>
      </c>
      <c r="BJ140" s="3" t="s">
        <v>78</v>
      </c>
      <c r="BK140" s="158" t="n">
        <f aca="false">ROUND(I140*H140,1)</f>
        <v>0</v>
      </c>
      <c r="BL140" s="3" t="s">
        <v>129</v>
      </c>
      <c r="BM140" s="157" t="s">
        <v>441</v>
      </c>
    </row>
    <row r="141" s="22" customFormat="true" ht="15" hidden="false" customHeight="false" outlineLevel="0" collapsed="false">
      <c r="B141" s="23"/>
      <c r="D141" s="159" t="s">
        <v>132</v>
      </c>
      <c r="F141" s="160" t="s">
        <v>442</v>
      </c>
      <c r="I141" s="161"/>
      <c r="L141" s="23"/>
      <c r="M141" s="162"/>
      <c r="U141" s="54"/>
      <c r="AT141" s="3" t="s">
        <v>132</v>
      </c>
      <c r="AU141" s="3" t="s">
        <v>130</v>
      </c>
    </row>
    <row r="142" s="163" customFormat="true" ht="15" hidden="false" customHeight="false" outlineLevel="0" collapsed="false">
      <c r="B142" s="164"/>
      <c r="D142" s="165" t="s">
        <v>138</v>
      </c>
      <c r="E142" s="166"/>
      <c r="F142" s="167" t="s">
        <v>433</v>
      </c>
      <c r="H142" s="168" t="n">
        <v>53.5</v>
      </c>
      <c r="I142" s="169"/>
      <c r="L142" s="164"/>
      <c r="M142" s="170"/>
      <c r="U142" s="171"/>
      <c r="AT142" s="166" t="s">
        <v>138</v>
      </c>
      <c r="AU142" s="166" t="s">
        <v>130</v>
      </c>
      <c r="AV142" s="163" t="s">
        <v>80</v>
      </c>
      <c r="AW142" s="163" t="s">
        <v>31</v>
      </c>
      <c r="AX142" s="163" t="s">
        <v>78</v>
      </c>
      <c r="AY142" s="166" t="s">
        <v>119</v>
      </c>
    </row>
    <row r="143" s="22" customFormat="true" ht="16.5" hidden="false" customHeight="true" outlineLevel="0" collapsed="false">
      <c r="B143" s="23"/>
      <c r="C143" s="146" t="s">
        <v>120</v>
      </c>
      <c r="D143" s="146" t="s">
        <v>124</v>
      </c>
      <c r="E143" s="147" t="s">
        <v>443</v>
      </c>
      <c r="F143" s="148" t="s">
        <v>444</v>
      </c>
      <c r="G143" s="149" t="s">
        <v>148</v>
      </c>
      <c r="H143" s="150" t="n">
        <v>53.5</v>
      </c>
      <c r="I143" s="151"/>
      <c r="J143" s="152" t="n">
        <f aca="false">ROUND(I143*H143,1)</f>
        <v>0</v>
      </c>
      <c r="K143" s="148" t="s">
        <v>128</v>
      </c>
      <c r="L143" s="23"/>
      <c r="M143" s="153"/>
      <c r="N143" s="154" t="s">
        <v>41</v>
      </c>
      <c r="P143" s="155" t="n">
        <f aca="false">O143*H143</f>
        <v>0</v>
      </c>
      <c r="Q143" s="155" t="n">
        <v>0.003</v>
      </c>
      <c r="R143" s="155" t="n">
        <f aca="false">Q143*H143</f>
        <v>0.1605</v>
      </c>
      <c r="S143" s="155" t="n">
        <v>0</v>
      </c>
      <c r="T143" s="155" t="n">
        <f aca="false">S143*H143</f>
        <v>0</v>
      </c>
      <c r="U143" s="156"/>
      <c r="AR143" s="157" t="s">
        <v>129</v>
      </c>
      <c r="AT143" s="157" t="s">
        <v>124</v>
      </c>
      <c r="AU143" s="157" t="s">
        <v>130</v>
      </c>
      <c r="AY143" s="3" t="s">
        <v>119</v>
      </c>
      <c r="BE143" s="158" t="n">
        <f aca="false">IF(N143="základní",J143,0)</f>
        <v>0</v>
      </c>
      <c r="BF143" s="158" t="n">
        <f aca="false">IF(N143="snížená",J143,0)</f>
        <v>0</v>
      </c>
      <c r="BG143" s="158" t="n">
        <f aca="false">IF(N143="zákl. přenesená",J143,0)</f>
        <v>0</v>
      </c>
      <c r="BH143" s="158" t="n">
        <f aca="false">IF(N143="sníž. přenesená",J143,0)</f>
        <v>0</v>
      </c>
      <c r="BI143" s="158" t="n">
        <f aca="false">IF(N143="nulová",J143,0)</f>
        <v>0</v>
      </c>
      <c r="BJ143" s="3" t="s">
        <v>78</v>
      </c>
      <c r="BK143" s="158" t="n">
        <f aca="false">ROUND(I143*H143,1)</f>
        <v>0</v>
      </c>
      <c r="BL143" s="3" t="s">
        <v>129</v>
      </c>
      <c r="BM143" s="157" t="s">
        <v>445</v>
      </c>
    </row>
    <row r="144" s="22" customFormat="true" ht="15" hidden="false" customHeight="false" outlineLevel="0" collapsed="false">
      <c r="B144" s="23"/>
      <c r="D144" s="159" t="s">
        <v>132</v>
      </c>
      <c r="F144" s="160" t="s">
        <v>446</v>
      </c>
      <c r="I144" s="161"/>
      <c r="L144" s="23"/>
      <c r="M144" s="162"/>
      <c r="U144" s="54"/>
      <c r="AT144" s="3" t="s">
        <v>132</v>
      </c>
      <c r="AU144" s="3" t="s">
        <v>130</v>
      </c>
    </row>
    <row r="145" s="22" customFormat="true" ht="24" hidden="false" customHeight="true" outlineLevel="0" collapsed="false">
      <c r="B145" s="23"/>
      <c r="C145" s="146" t="s">
        <v>186</v>
      </c>
      <c r="D145" s="146" t="s">
        <v>124</v>
      </c>
      <c r="E145" s="147" t="s">
        <v>447</v>
      </c>
      <c r="F145" s="148" t="s">
        <v>448</v>
      </c>
      <c r="G145" s="149" t="s">
        <v>148</v>
      </c>
      <c r="H145" s="150" t="n">
        <v>162.35</v>
      </c>
      <c r="I145" s="151"/>
      <c r="J145" s="152" t="n">
        <f aca="false">ROUND(I145*H145,1)</f>
        <v>0</v>
      </c>
      <c r="K145" s="148" t="s">
        <v>128</v>
      </c>
      <c r="L145" s="23"/>
      <c r="M145" s="153"/>
      <c r="N145" s="154" t="s">
        <v>41</v>
      </c>
      <c r="P145" s="155" t="n">
        <f aca="false">O145*H145</f>
        <v>0</v>
      </c>
      <c r="Q145" s="155" t="n">
        <v>0.0154</v>
      </c>
      <c r="R145" s="155" t="n">
        <f aca="false">Q145*H145</f>
        <v>2.50019</v>
      </c>
      <c r="S145" s="155" t="n">
        <v>0</v>
      </c>
      <c r="T145" s="155" t="n">
        <f aca="false">S145*H145</f>
        <v>0</v>
      </c>
      <c r="U145" s="156"/>
      <c r="AR145" s="157" t="s">
        <v>129</v>
      </c>
      <c r="AT145" s="157" t="s">
        <v>124</v>
      </c>
      <c r="AU145" s="157" t="s">
        <v>130</v>
      </c>
      <c r="AY145" s="3" t="s">
        <v>119</v>
      </c>
      <c r="BE145" s="158" t="n">
        <f aca="false">IF(N145="základní",J145,0)</f>
        <v>0</v>
      </c>
      <c r="BF145" s="158" t="n">
        <f aca="false">IF(N145="snížená",J145,0)</f>
        <v>0</v>
      </c>
      <c r="BG145" s="158" t="n">
        <f aca="false">IF(N145="zákl. přenesená",J145,0)</f>
        <v>0</v>
      </c>
      <c r="BH145" s="158" t="n">
        <f aca="false">IF(N145="sníž. přenesená",J145,0)</f>
        <v>0</v>
      </c>
      <c r="BI145" s="158" t="n">
        <f aca="false">IF(N145="nulová",J145,0)</f>
        <v>0</v>
      </c>
      <c r="BJ145" s="3" t="s">
        <v>78</v>
      </c>
      <c r="BK145" s="158" t="n">
        <f aca="false">ROUND(I145*H145,1)</f>
        <v>0</v>
      </c>
      <c r="BL145" s="3" t="s">
        <v>129</v>
      </c>
      <c r="BM145" s="157" t="s">
        <v>449</v>
      </c>
    </row>
    <row r="146" s="22" customFormat="true" ht="15" hidden="false" customHeight="false" outlineLevel="0" collapsed="false">
      <c r="B146" s="23"/>
      <c r="D146" s="159" t="s">
        <v>132</v>
      </c>
      <c r="F146" s="160" t="s">
        <v>450</v>
      </c>
      <c r="I146" s="161"/>
      <c r="L146" s="23"/>
      <c r="M146" s="162"/>
      <c r="U146" s="54"/>
      <c r="AT146" s="3" t="s">
        <v>132</v>
      </c>
      <c r="AU146" s="3" t="s">
        <v>130</v>
      </c>
    </row>
    <row r="147" s="163" customFormat="true" ht="15" hidden="false" customHeight="false" outlineLevel="0" collapsed="false">
      <c r="B147" s="164"/>
      <c r="D147" s="165" t="s">
        <v>138</v>
      </c>
      <c r="E147" s="166"/>
      <c r="F147" s="167" t="s">
        <v>409</v>
      </c>
      <c r="H147" s="168" t="n">
        <v>107.868</v>
      </c>
      <c r="I147" s="169"/>
      <c r="L147" s="164"/>
      <c r="M147" s="170"/>
      <c r="U147" s="171"/>
      <c r="AT147" s="166" t="s">
        <v>138</v>
      </c>
      <c r="AU147" s="166" t="s">
        <v>130</v>
      </c>
      <c r="AV147" s="163" t="s">
        <v>80</v>
      </c>
      <c r="AW147" s="163" t="s">
        <v>31</v>
      </c>
      <c r="AX147" s="163" t="s">
        <v>70</v>
      </c>
      <c r="AY147" s="166" t="s">
        <v>119</v>
      </c>
    </row>
    <row r="148" s="163" customFormat="true" ht="15" hidden="false" customHeight="false" outlineLevel="0" collapsed="false">
      <c r="B148" s="164"/>
      <c r="D148" s="165" t="s">
        <v>138</v>
      </c>
      <c r="E148" s="166"/>
      <c r="F148" s="167" t="s">
        <v>451</v>
      </c>
      <c r="H148" s="168" t="n">
        <v>-20.624</v>
      </c>
      <c r="I148" s="169"/>
      <c r="L148" s="164"/>
      <c r="M148" s="170"/>
      <c r="U148" s="171"/>
      <c r="AT148" s="166" t="s">
        <v>138</v>
      </c>
      <c r="AU148" s="166" t="s">
        <v>130</v>
      </c>
      <c r="AV148" s="163" t="s">
        <v>80</v>
      </c>
      <c r="AW148" s="163" t="s">
        <v>31</v>
      </c>
      <c r="AX148" s="163" t="s">
        <v>70</v>
      </c>
      <c r="AY148" s="166" t="s">
        <v>119</v>
      </c>
    </row>
    <row r="149" s="163" customFormat="true" ht="15" hidden="false" customHeight="false" outlineLevel="0" collapsed="false">
      <c r="B149" s="164"/>
      <c r="D149" s="165" t="s">
        <v>138</v>
      </c>
      <c r="E149" s="166"/>
      <c r="F149" s="167" t="s">
        <v>411</v>
      </c>
      <c r="H149" s="168" t="n">
        <v>2.813</v>
      </c>
      <c r="I149" s="169"/>
      <c r="L149" s="164"/>
      <c r="M149" s="170"/>
      <c r="U149" s="171"/>
      <c r="AT149" s="166" t="s">
        <v>138</v>
      </c>
      <c r="AU149" s="166" t="s">
        <v>130</v>
      </c>
      <c r="AV149" s="163" t="s">
        <v>80</v>
      </c>
      <c r="AW149" s="163" t="s">
        <v>31</v>
      </c>
      <c r="AX149" s="163" t="s">
        <v>70</v>
      </c>
      <c r="AY149" s="166" t="s">
        <v>119</v>
      </c>
    </row>
    <row r="150" s="163" customFormat="true" ht="15" hidden="false" customHeight="false" outlineLevel="0" collapsed="false">
      <c r="B150" s="164"/>
      <c r="D150" s="165" t="s">
        <v>138</v>
      </c>
      <c r="E150" s="166"/>
      <c r="F150" s="167" t="s">
        <v>412</v>
      </c>
      <c r="H150" s="168" t="n">
        <v>0.525</v>
      </c>
      <c r="I150" s="169"/>
      <c r="L150" s="164"/>
      <c r="M150" s="170"/>
      <c r="U150" s="171"/>
      <c r="AT150" s="166" t="s">
        <v>138</v>
      </c>
      <c r="AU150" s="166" t="s">
        <v>130</v>
      </c>
      <c r="AV150" s="163" t="s">
        <v>80</v>
      </c>
      <c r="AW150" s="163" t="s">
        <v>31</v>
      </c>
      <c r="AX150" s="163" t="s">
        <v>70</v>
      </c>
      <c r="AY150" s="166" t="s">
        <v>119</v>
      </c>
    </row>
    <row r="151" s="163" customFormat="true" ht="15" hidden="false" customHeight="false" outlineLevel="0" collapsed="false">
      <c r="B151" s="164"/>
      <c r="D151" s="165" t="s">
        <v>138</v>
      </c>
      <c r="E151" s="166"/>
      <c r="F151" s="167" t="s">
        <v>413</v>
      </c>
      <c r="H151" s="168" t="n">
        <v>0.515</v>
      </c>
      <c r="I151" s="169"/>
      <c r="L151" s="164"/>
      <c r="M151" s="170"/>
      <c r="U151" s="171"/>
      <c r="AT151" s="166" t="s">
        <v>138</v>
      </c>
      <c r="AU151" s="166" t="s">
        <v>130</v>
      </c>
      <c r="AV151" s="163" t="s">
        <v>80</v>
      </c>
      <c r="AW151" s="163" t="s">
        <v>31</v>
      </c>
      <c r="AX151" s="163" t="s">
        <v>70</v>
      </c>
      <c r="AY151" s="166" t="s">
        <v>119</v>
      </c>
    </row>
    <row r="152" s="163" customFormat="true" ht="15" hidden="false" customHeight="false" outlineLevel="0" collapsed="false">
      <c r="B152" s="164"/>
      <c r="D152" s="165" t="s">
        <v>138</v>
      </c>
      <c r="E152" s="166"/>
      <c r="F152" s="167" t="s">
        <v>414</v>
      </c>
      <c r="H152" s="168" t="n">
        <v>1</v>
      </c>
      <c r="I152" s="169"/>
      <c r="L152" s="164"/>
      <c r="M152" s="170"/>
      <c r="U152" s="171"/>
      <c r="AT152" s="166" t="s">
        <v>138</v>
      </c>
      <c r="AU152" s="166" t="s">
        <v>130</v>
      </c>
      <c r="AV152" s="163" t="s">
        <v>80</v>
      </c>
      <c r="AW152" s="163" t="s">
        <v>31</v>
      </c>
      <c r="AX152" s="163" t="s">
        <v>70</v>
      </c>
      <c r="AY152" s="166" t="s">
        <v>119</v>
      </c>
    </row>
    <row r="153" s="180" customFormat="true" ht="15" hidden="false" customHeight="false" outlineLevel="0" collapsed="false">
      <c r="B153" s="181"/>
      <c r="D153" s="165" t="s">
        <v>138</v>
      </c>
      <c r="E153" s="182"/>
      <c r="F153" s="183" t="s">
        <v>415</v>
      </c>
      <c r="H153" s="184" t="n">
        <v>92.097</v>
      </c>
      <c r="I153" s="185"/>
      <c r="L153" s="181"/>
      <c r="M153" s="186"/>
      <c r="U153" s="187"/>
      <c r="AT153" s="182" t="s">
        <v>138</v>
      </c>
      <c r="AU153" s="182" t="s">
        <v>130</v>
      </c>
      <c r="AV153" s="180" t="s">
        <v>130</v>
      </c>
      <c r="AW153" s="180" t="s">
        <v>31</v>
      </c>
      <c r="AX153" s="180" t="s">
        <v>70</v>
      </c>
      <c r="AY153" s="182" t="s">
        <v>119</v>
      </c>
    </row>
    <row r="154" s="163" customFormat="true" ht="15" hidden="false" customHeight="false" outlineLevel="0" collapsed="false">
      <c r="B154" s="164"/>
      <c r="D154" s="165" t="s">
        <v>138</v>
      </c>
      <c r="E154" s="166"/>
      <c r="F154" s="167" t="s">
        <v>416</v>
      </c>
      <c r="H154" s="168" t="n">
        <v>76.44</v>
      </c>
      <c r="I154" s="169"/>
      <c r="L154" s="164"/>
      <c r="M154" s="170"/>
      <c r="U154" s="171"/>
      <c r="AT154" s="166" t="s">
        <v>138</v>
      </c>
      <c r="AU154" s="166" t="s">
        <v>130</v>
      </c>
      <c r="AV154" s="163" t="s">
        <v>80</v>
      </c>
      <c r="AW154" s="163" t="s">
        <v>31</v>
      </c>
      <c r="AX154" s="163" t="s">
        <v>70</v>
      </c>
      <c r="AY154" s="166" t="s">
        <v>119</v>
      </c>
    </row>
    <row r="155" s="163" customFormat="true" ht="15" hidden="false" customHeight="false" outlineLevel="0" collapsed="false">
      <c r="B155" s="164"/>
      <c r="D155" s="165" t="s">
        <v>138</v>
      </c>
      <c r="E155" s="166"/>
      <c r="F155" s="167" t="s">
        <v>417</v>
      </c>
      <c r="H155" s="168" t="n">
        <v>-9.107</v>
      </c>
      <c r="I155" s="169"/>
      <c r="L155" s="164"/>
      <c r="M155" s="170"/>
      <c r="U155" s="171"/>
      <c r="AT155" s="166" t="s">
        <v>138</v>
      </c>
      <c r="AU155" s="166" t="s">
        <v>130</v>
      </c>
      <c r="AV155" s="163" t="s">
        <v>80</v>
      </c>
      <c r="AW155" s="163" t="s">
        <v>31</v>
      </c>
      <c r="AX155" s="163" t="s">
        <v>70</v>
      </c>
      <c r="AY155" s="166" t="s">
        <v>119</v>
      </c>
    </row>
    <row r="156" s="163" customFormat="true" ht="15" hidden="false" customHeight="false" outlineLevel="0" collapsed="false">
      <c r="B156" s="164"/>
      <c r="D156" s="165" t="s">
        <v>138</v>
      </c>
      <c r="E156" s="166"/>
      <c r="F156" s="167" t="s">
        <v>413</v>
      </c>
      <c r="H156" s="168" t="n">
        <v>0.515</v>
      </c>
      <c r="I156" s="169"/>
      <c r="L156" s="164"/>
      <c r="M156" s="170"/>
      <c r="U156" s="171"/>
      <c r="AT156" s="166" t="s">
        <v>138</v>
      </c>
      <c r="AU156" s="166" t="s">
        <v>130</v>
      </c>
      <c r="AV156" s="163" t="s">
        <v>80</v>
      </c>
      <c r="AW156" s="163" t="s">
        <v>31</v>
      </c>
      <c r="AX156" s="163" t="s">
        <v>70</v>
      </c>
      <c r="AY156" s="166" t="s">
        <v>119</v>
      </c>
    </row>
    <row r="157" s="163" customFormat="true" ht="15" hidden="false" customHeight="false" outlineLevel="0" collapsed="false">
      <c r="B157" s="164"/>
      <c r="D157" s="165" t="s">
        <v>138</v>
      </c>
      <c r="E157" s="166"/>
      <c r="F157" s="167" t="s">
        <v>418</v>
      </c>
      <c r="H157" s="168" t="n">
        <v>2.405</v>
      </c>
      <c r="I157" s="169"/>
      <c r="L157" s="164"/>
      <c r="M157" s="170"/>
      <c r="U157" s="171"/>
      <c r="AT157" s="166" t="s">
        <v>138</v>
      </c>
      <c r="AU157" s="166" t="s">
        <v>130</v>
      </c>
      <c r="AV157" s="163" t="s">
        <v>80</v>
      </c>
      <c r="AW157" s="163" t="s">
        <v>31</v>
      </c>
      <c r="AX157" s="163" t="s">
        <v>70</v>
      </c>
      <c r="AY157" s="166" t="s">
        <v>119</v>
      </c>
    </row>
    <row r="158" s="180" customFormat="true" ht="15" hidden="false" customHeight="false" outlineLevel="0" collapsed="false">
      <c r="B158" s="181"/>
      <c r="D158" s="165" t="s">
        <v>138</v>
      </c>
      <c r="E158" s="182"/>
      <c r="F158" s="183" t="s">
        <v>419</v>
      </c>
      <c r="H158" s="184" t="n">
        <v>70.253</v>
      </c>
      <c r="I158" s="185"/>
      <c r="L158" s="181"/>
      <c r="M158" s="186"/>
      <c r="U158" s="187"/>
      <c r="AT158" s="182" t="s">
        <v>138</v>
      </c>
      <c r="AU158" s="182" t="s">
        <v>130</v>
      </c>
      <c r="AV158" s="180" t="s">
        <v>130</v>
      </c>
      <c r="AW158" s="180" t="s">
        <v>31</v>
      </c>
      <c r="AX158" s="180" t="s">
        <v>70</v>
      </c>
      <c r="AY158" s="182" t="s">
        <v>119</v>
      </c>
    </row>
    <row r="159" s="172" customFormat="true" ht="15" hidden="false" customHeight="false" outlineLevel="0" collapsed="false">
      <c r="B159" s="173"/>
      <c r="D159" s="165" t="s">
        <v>138</v>
      </c>
      <c r="E159" s="174"/>
      <c r="F159" s="175" t="s">
        <v>172</v>
      </c>
      <c r="H159" s="176" t="n">
        <v>162.35</v>
      </c>
      <c r="I159" s="177"/>
      <c r="L159" s="173"/>
      <c r="M159" s="178"/>
      <c r="U159" s="179"/>
      <c r="AT159" s="174" t="s">
        <v>138</v>
      </c>
      <c r="AU159" s="174" t="s">
        <v>130</v>
      </c>
      <c r="AV159" s="172" t="s">
        <v>129</v>
      </c>
      <c r="AW159" s="172" t="s">
        <v>31</v>
      </c>
      <c r="AX159" s="172" t="s">
        <v>78</v>
      </c>
      <c r="AY159" s="174" t="s">
        <v>119</v>
      </c>
    </row>
    <row r="160" s="22" customFormat="true" ht="24" hidden="false" customHeight="true" outlineLevel="0" collapsed="false">
      <c r="B160" s="23"/>
      <c r="C160" s="146" t="s">
        <v>192</v>
      </c>
      <c r="D160" s="146" t="s">
        <v>124</v>
      </c>
      <c r="E160" s="147" t="s">
        <v>452</v>
      </c>
      <c r="F160" s="148" t="s">
        <v>453</v>
      </c>
      <c r="G160" s="149" t="s">
        <v>148</v>
      </c>
      <c r="H160" s="150" t="n">
        <v>487.05</v>
      </c>
      <c r="I160" s="151"/>
      <c r="J160" s="152" t="n">
        <f aca="false">ROUND(I160*H160,1)</f>
        <v>0</v>
      </c>
      <c r="K160" s="148" t="s">
        <v>128</v>
      </c>
      <c r="L160" s="23"/>
      <c r="M160" s="153"/>
      <c r="N160" s="154" t="s">
        <v>41</v>
      </c>
      <c r="P160" s="155" t="n">
        <f aca="false">O160*H160</f>
        <v>0</v>
      </c>
      <c r="Q160" s="155" t="n">
        <v>0.0079</v>
      </c>
      <c r="R160" s="155" t="n">
        <f aca="false">Q160*H160</f>
        <v>3.847695</v>
      </c>
      <c r="S160" s="155" t="n">
        <v>0</v>
      </c>
      <c r="T160" s="155" t="n">
        <f aca="false">S160*H160</f>
        <v>0</v>
      </c>
      <c r="U160" s="156"/>
      <c r="AR160" s="157" t="s">
        <v>129</v>
      </c>
      <c r="AT160" s="157" t="s">
        <v>124</v>
      </c>
      <c r="AU160" s="157" t="s">
        <v>130</v>
      </c>
      <c r="AY160" s="3" t="s">
        <v>119</v>
      </c>
      <c r="BE160" s="158" t="n">
        <f aca="false">IF(N160="základní",J160,0)</f>
        <v>0</v>
      </c>
      <c r="BF160" s="158" t="n">
        <f aca="false">IF(N160="snížená",J160,0)</f>
        <v>0</v>
      </c>
      <c r="BG160" s="158" t="n">
        <f aca="false">IF(N160="zákl. přenesená",J160,0)</f>
        <v>0</v>
      </c>
      <c r="BH160" s="158" t="n">
        <f aca="false">IF(N160="sníž. přenesená",J160,0)</f>
        <v>0</v>
      </c>
      <c r="BI160" s="158" t="n">
        <f aca="false">IF(N160="nulová",J160,0)</f>
        <v>0</v>
      </c>
      <c r="BJ160" s="3" t="s">
        <v>78</v>
      </c>
      <c r="BK160" s="158" t="n">
        <f aca="false">ROUND(I160*H160,1)</f>
        <v>0</v>
      </c>
      <c r="BL160" s="3" t="s">
        <v>129</v>
      </c>
      <c r="BM160" s="157" t="s">
        <v>454</v>
      </c>
    </row>
    <row r="161" s="22" customFormat="true" ht="15" hidden="false" customHeight="false" outlineLevel="0" collapsed="false">
      <c r="B161" s="23"/>
      <c r="D161" s="159" t="s">
        <v>132</v>
      </c>
      <c r="F161" s="160" t="s">
        <v>455</v>
      </c>
      <c r="I161" s="161"/>
      <c r="L161" s="23"/>
      <c r="M161" s="162"/>
      <c r="U161" s="54"/>
      <c r="AT161" s="3" t="s">
        <v>132</v>
      </c>
      <c r="AU161" s="3" t="s">
        <v>130</v>
      </c>
    </row>
    <row r="162" s="163" customFormat="true" ht="15" hidden="false" customHeight="false" outlineLevel="0" collapsed="false">
      <c r="B162" s="164"/>
      <c r="D162" s="165" t="s">
        <v>138</v>
      </c>
      <c r="E162" s="166"/>
      <c r="F162" s="167" t="s">
        <v>456</v>
      </c>
      <c r="H162" s="168" t="n">
        <v>487.05</v>
      </c>
      <c r="I162" s="169"/>
      <c r="L162" s="164"/>
      <c r="M162" s="170"/>
      <c r="U162" s="171"/>
      <c r="AT162" s="166" t="s">
        <v>138</v>
      </c>
      <c r="AU162" s="166" t="s">
        <v>130</v>
      </c>
      <c r="AV162" s="163" t="s">
        <v>80</v>
      </c>
      <c r="AW162" s="163" t="s">
        <v>31</v>
      </c>
      <c r="AX162" s="163" t="s">
        <v>78</v>
      </c>
      <c r="AY162" s="166" t="s">
        <v>119</v>
      </c>
    </row>
    <row r="163" s="22" customFormat="true" ht="16.5" hidden="false" customHeight="true" outlineLevel="0" collapsed="false">
      <c r="B163" s="23"/>
      <c r="C163" s="146" t="s">
        <v>8</v>
      </c>
      <c r="D163" s="146" t="s">
        <v>124</v>
      </c>
      <c r="E163" s="147" t="s">
        <v>457</v>
      </c>
      <c r="F163" s="148" t="s">
        <v>458</v>
      </c>
      <c r="G163" s="149" t="s">
        <v>148</v>
      </c>
      <c r="H163" s="150" t="n">
        <v>162.35</v>
      </c>
      <c r="I163" s="151"/>
      <c r="J163" s="152" t="n">
        <f aca="false">ROUND(I163*H163,1)</f>
        <v>0</v>
      </c>
      <c r="K163" s="148" t="s">
        <v>128</v>
      </c>
      <c r="L163" s="23"/>
      <c r="M163" s="153"/>
      <c r="N163" s="154" t="s">
        <v>41</v>
      </c>
      <c r="P163" s="155" t="n">
        <f aca="false">O163*H163</f>
        <v>0</v>
      </c>
      <c r="Q163" s="155" t="n">
        <v>0.00026</v>
      </c>
      <c r="R163" s="155" t="n">
        <f aca="false">Q163*H163</f>
        <v>0.042211</v>
      </c>
      <c r="S163" s="155" t="n">
        <v>0</v>
      </c>
      <c r="T163" s="155" t="n">
        <f aca="false">S163*H163</f>
        <v>0</v>
      </c>
      <c r="U163" s="156"/>
      <c r="AR163" s="157" t="s">
        <v>129</v>
      </c>
      <c r="AT163" s="157" t="s">
        <v>124</v>
      </c>
      <c r="AU163" s="157" t="s">
        <v>130</v>
      </c>
      <c r="AY163" s="3" t="s">
        <v>119</v>
      </c>
      <c r="BE163" s="158" t="n">
        <f aca="false">IF(N163="základní",J163,0)</f>
        <v>0</v>
      </c>
      <c r="BF163" s="158" t="n">
        <f aca="false">IF(N163="snížená",J163,0)</f>
        <v>0</v>
      </c>
      <c r="BG163" s="158" t="n">
        <f aca="false">IF(N163="zákl. přenesená",J163,0)</f>
        <v>0</v>
      </c>
      <c r="BH163" s="158" t="n">
        <f aca="false">IF(N163="sníž. přenesená",J163,0)</f>
        <v>0</v>
      </c>
      <c r="BI163" s="158" t="n">
        <f aca="false">IF(N163="nulová",J163,0)</f>
        <v>0</v>
      </c>
      <c r="BJ163" s="3" t="s">
        <v>78</v>
      </c>
      <c r="BK163" s="158" t="n">
        <f aca="false">ROUND(I163*H163,1)</f>
        <v>0</v>
      </c>
      <c r="BL163" s="3" t="s">
        <v>129</v>
      </c>
      <c r="BM163" s="157" t="s">
        <v>459</v>
      </c>
    </row>
    <row r="164" s="22" customFormat="true" ht="15" hidden="false" customHeight="false" outlineLevel="0" collapsed="false">
      <c r="B164" s="23"/>
      <c r="D164" s="159" t="s">
        <v>132</v>
      </c>
      <c r="F164" s="160" t="s">
        <v>460</v>
      </c>
      <c r="I164" s="161"/>
      <c r="L164" s="23"/>
      <c r="M164" s="162"/>
      <c r="U164" s="54"/>
      <c r="AT164" s="3" t="s">
        <v>132</v>
      </c>
      <c r="AU164" s="3" t="s">
        <v>130</v>
      </c>
    </row>
    <row r="165" s="163" customFormat="true" ht="15" hidden="false" customHeight="false" outlineLevel="0" collapsed="false">
      <c r="B165" s="164"/>
      <c r="D165" s="165" t="s">
        <v>138</v>
      </c>
      <c r="E165" s="166"/>
      <c r="F165" s="167" t="s">
        <v>409</v>
      </c>
      <c r="H165" s="168" t="n">
        <v>107.868</v>
      </c>
      <c r="I165" s="169"/>
      <c r="L165" s="164"/>
      <c r="M165" s="170"/>
      <c r="U165" s="171"/>
      <c r="AT165" s="166" t="s">
        <v>138</v>
      </c>
      <c r="AU165" s="166" t="s">
        <v>130</v>
      </c>
      <c r="AV165" s="163" t="s">
        <v>80</v>
      </c>
      <c r="AW165" s="163" t="s">
        <v>31</v>
      </c>
      <c r="AX165" s="163" t="s">
        <v>70</v>
      </c>
      <c r="AY165" s="166" t="s">
        <v>119</v>
      </c>
    </row>
    <row r="166" s="163" customFormat="true" ht="15" hidden="false" customHeight="false" outlineLevel="0" collapsed="false">
      <c r="B166" s="164"/>
      <c r="D166" s="165" t="s">
        <v>138</v>
      </c>
      <c r="E166" s="166"/>
      <c r="F166" s="167" t="s">
        <v>451</v>
      </c>
      <c r="H166" s="168" t="n">
        <v>-20.624</v>
      </c>
      <c r="I166" s="169"/>
      <c r="L166" s="164"/>
      <c r="M166" s="170"/>
      <c r="U166" s="171"/>
      <c r="AT166" s="166" t="s">
        <v>138</v>
      </c>
      <c r="AU166" s="166" t="s">
        <v>130</v>
      </c>
      <c r="AV166" s="163" t="s">
        <v>80</v>
      </c>
      <c r="AW166" s="163" t="s">
        <v>31</v>
      </c>
      <c r="AX166" s="163" t="s">
        <v>70</v>
      </c>
      <c r="AY166" s="166" t="s">
        <v>119</v>
      </c>
    </row>
    <row r="167" s="163" customFormat="true" ht="15" hidden="false" customHeight="false" outlineLevel="0" collapsed="false">
      <c r="B167" s="164"/>
      <c r="D167" s="165" t="s">
        <v>138</v>
      </c>
      <c r="E167" s="166"/>
      <c r="F167" s="167" t="s">
        <v>411</v>
      </c>
      <c r="H167" s="168" t="n">
        <v>2.813</v>
      </c>
      <c r="I167" s="169"/>
      <c r="L167" s="164"/>
      <c r="M167" s="170"/>
      <c r="U167" s="171"/>
      <c r="AT167" s="166" t="s">
        <v>138</v>
      </c>
      <c r="AU167" s="166" t="s">
        <v>130</v>
      </c>
      <c r="AV167" s="163" t="s">
        <v>80</v>
      </c>
      <c r="AW167" s="163" t="s">
        <v>31</v>
      </c>
      <c r="AX167" s="163" t="s">
        <v>70</v>
      </c>
      <c r="AY167" s="166" t="s">
        <v>119</v>
      </c>
    </row>
    <row r="168" s="163" customFormat="true" ht="15" hidden="false" customHeight="false" outlineLevel="0" collapsed="false">
      <c r="B168" s="164"/>
      <c r="D168" s="165" t="s">
        <v>138</v>
      </c>
      <c r="E168" s="166"/>
      <c r="F168" s="167" t="s">
        <v>412</v>
      </c>
      <c r="H168" s="168" t="n">
        <v>0.525</v>
      </c>
      <c r="I168" s="169"/>
      <c r="L168" s="164"/>
      <c r="M168" s="170"/>
      <c r="U168" s="171"/>
      <c r="AT168" s="166" t="s">
        <v>138</v>
      </c>
      <c r="AU168" s="166" t="s">
        <v>130</v>
      </c>
      <c r="AV168" s="163" t="s">
        <v>80</v>
      </c>
      <c r="AW168" s="163" t="s">
        <v>31</v>
      </c>
      <c r="AX168" s="163" t="s">
        <v>70</v>
      </c>
      <c r="AY168" s="166" t="s">
        <v>119</v>
      </c>
    </row>
    <row r="169" s="163" customFormat="true" ht="15" hidden="false" customHeight="false" outlineLevel="0" collapsed="false">
      <c r="B169" s="164"/>
      <c r="D169" s="165" t="s">
        <v>138</v>
      </c>
      <c r="E169" s="166"/>
      <c r="F169" s="167" t="s">
        <v>413</v>
      </c>
      <c r="H169" s="168" t="n">
        <v>0.515</v>
      </c>
      <c r="I169" s="169"/>
      <c r="L169" s="164"/>
      <c r="M169" s="170"/>
      <c r="U169" s="171"/>
      <c r="AT169" s="166" t="s">
        <v>138</v>
      </c>
      <c r="AU169" s="166" t="s">
        <v>130</v>
      </c>
      <c r="AV169" s="163" t="s">
        <v>80</v>
      </c>
      <c r="AW169" s="163" t="s">
        <v>31</v>
      </c>
      <c r="AX169" s="163" t="s">
        <v>70</v>
      </c>
      <c r="AY169" s="166" t="s">
        <v>119</v>
      </c>
    </row>
    <row r="170" s="163" customFormat="true" ht="15" hidden="false" customHeight="false" outlineLevel="0" collapsed="false">
      <c r="B170" s="164"/>
      <c r="D170" s="165" t="s">
        <v>138</v>
      </c>
      <c r="E170" s="166"/>
      <c r="F170" s="167" t="s">
        <v>414</v>
      </c>
      <c r="H170" s="168" t="n">
        <v>1</v>
      </c>
      <c r="I170" s="169"/>
      <c r="L170" s="164"/>
      <c r="M170" s="170"/>
      <c r="U170" s="171"/>
      <c r="AT170" s="166" t="s">
        <v>138</v>
      </c>
      <c r="AU170" s="166" t="s">
        <v>130</v>
      </c>
      <c r="AV170" s="163" t="s">
        <v>80</v>
      </c>
      <c r="AW170" s="163" t="s">
        <v>31</v>
      </c>
      <c r="AX170" s="163" t="s">
        <v>70</v>
      </c>
      <c r="AY170" s="166" t="s">
        <v>119</v>
      </c>
    </row>
    <row r="171" s="180" customFormat="true" ht="15" hidden="false" customHeight="false" outlineLevel="0" collapsed="false">
      <c r="B171" s="181"/>
      <c r="D171" s="165" t="s">
        <v>138</v>
      </c>
      <c r="E171" s="182"/>
      <c r="F171" s="183" t="s">
        <v>461</v>
      </c>
      <c r="H171" s="184" t="n">
        <v>92.097</v>
      </c>
      <c r="I171" s="185"/>
      <c r="L171" s="181"/>
      <c r="M171" s="186"/>
      <c r="U171" s="187"/>
      <c r="AT171" s="182" t="s">
        <v>138</v>
      </c>
      <c r="AU171" s="182" t="s">
        <v>130</v>
      </c>
      <c r="AV171" s="180" t="s">
        <v>130</v>
      </c>
      <c r="AW171" s="180" t="s">
        <v>31</v>
      </c>
      <c r="AX171" s="180" t="s">
        <v>70</v>
      </c>
      <c r="AY171" s="182" t="s">
        <v>119</v>
      </c>
    </row>
    <row r="172" s="163" customFormat="true" ht="15" hidden="false" customHeight="false" outlineLevel="0" collapsed="false">
      <c r="B172" s="164"/>
      <c r="D172" s="165" t="s">
        <v>138</v>
      </c>
      <c r="E172" s="166"/>
      <c r="F172" s="167" t="s">
        <v>416</v>
      </c>
      <c r="H172" s="168" t="n">
        <v>76.44</v>
      </c>
      <c r="I172" s="169"/>
      <c r="L172" s="164"/>
      <c r="M172" s="170"/>
      <c r="U172" s="171"/>
      <c r="AT172" s="166" t="s">
        <v>138</v>
      </c>
      <c r="AU172" s="166" t="s">
        <v>130</v>
      </c>
      <c r="AV172" s="163" t="s">
        <v>80</v>
      </c>
      <c r="AW172" s="163" t="s">
        <v>31</v>
      </c>
      <c r="AX172" s="163" t="s">
        <v>70</v>
      </c>
      <c r="AY172" s="166" t="s">
        <v>119</v>
      </c>
    </row>
    <row r="173" s="163" customFormat="true" ht="15" hidden="false" customHeight="false" outlineLevel="0" collapsed="false">
      <c r="B173" s="164"/>
      <c r="D173" s="165" t="s">
        <v>138</v>
      </c>
      <c r="E173" s="166"/>
      <c r="F173" s="167" t="s">
        <v>417</v>
      </c>
      <c r="H173" s="168" t="n">
        <v>-9.107</v>
      </c>
      <c r="I173" s="169"/>
      <c r="L173" s="164"/>
      <c r="M173" s="170"/>
      <c r="U173" s="171"/>
      <c r="AT173" s="166" t="s">
        <v>138</v>
      </c>
      <c r="AU173" s="166" t="s">
        <v>130</v>
      </c>
      <c r="AV173" s="163" t="s">
        <v>80</v>
      </c>
      <c r="AW173" s="163" t="s">
        <v>31</v>
      </c>
      <c r="AX173" s="163" t="s">
        <v>70</v>
      </c>
      <c r="AY173" s="166" t="s">
        <v>119</v>
      </c>
    </row>
    <row r="174" s="163" customFormat="true" ht="15" hidden="false" customHeight="false" outlineLevel="0" collapsed="false">
      <c r="B174" s="164"/>
      <c r="D174" s="165" t="s">
        <v>138</v>
      </c>
      <c r="E174" s="166"/>
      <c r="F174" s="167" t="s">
        <v>413</v>
      </c>
      <c r="H174" s="168" t="n">
        <v>0.515</v>
      </c>
      <c r="I174" s="169"/>
      <c r="L174" s="164"/>
      <c r="M174" s="170"/>
      <c r="U174" s="171"/>
      <c r="AT174" s="166" t="s">
        <v>138</v>
      </c>
      <c r="AU174" s="166" t="s">
        <v>130</v>
      </c>
      <c r="AV174" s="163" t="s">
        <v>80</v>
      </c>
      <c r="AW174" s="163" t="s">
        <v>31</v>
      </c>
      <c r="AX174" s="163" t="s">
        <v>70</v>
      </c>
      <c r="AY174" s="166" t="s">
        <v>119</v>
      </c>
    </row>
    <row r="175" s="163" customFormat="true" ht="15" hidden="false" customHeight="false" outlineLevel="0" collapsed="false">
      <c r="B175" s="164"/>
      <c r="D175" s="165" t="s">
        <v>138</v>
      </c>
      <c r="E175" s="166"/>
      <c r="F175" s="167" t="s">
        <v>418</v>
      </c>
      <c r="H175" s="168" t="n">
        <v>2.405</v>
      </c>
      <c r="I175" s="169"/>
      <c r="L175" s="164"/>
      <c r="M175" s="170"/>
      <c r="U175" s="171"/>
      <c r="AT175" s="166" t="s">
        <v>138</v>
      </c>
      <c r="AU175" s="166" t="s">
        <v>130</v>
      </c>
      <c r="AV175" s="163" t="s">
        <v>80</v>
      </c>
      <c r="AW175" s="163" t="s">
        <v>31</v>
      </c>
      <c r="AX175" s="163" t="s">
        <v>70</v>
      </c>
      <c r="AY175" s="166" t="s">
        <v>119</v>
      </c>
    </row>
    <row r="176" s="180" customFormat="true" ht="15" hidden="false" customHeight="false" outlineLevel="0" collapsed="false">
      <c r="B176" s="181"/>
      <c r="D176" s="165" t="s">
        <v>138</v>
      </c>
      <c r="E176" s="182"/>
      <c r="F176" s="183" t="s">
        <v>461</v>
      </c>
      <c r="H176" s="184" t="n">
        <v>70.253</v>
      </c>
      <c r="I176" s="185"/>
      <c r="L176" s="181"/>
      <c r="M176" s="186"/>
      <c r="U176" s="187"/>
      <c r="AT176" s="182" t="s">
        <v>138</v>
      </c>
      <c r="AU176" s="182" t="s">
        <v>130</v>
      </c>
      <c r="AV176" s="180" t="s">
        <v>130</v>
      </c>
      <c r="AW176" s="180" t="s">
        <v>31</v>
      </c>
      <c r="AX176" s="180" t="s">
        <v>70</v>
      </c>
      <c r="AY176" s="182" t="s">
        <v>119</v>
      </c>
    </row>
    <row r="177" s="172" customFormat="true" ht="15" hidden="false" customHeight="false" outlineLevel="0" collapsed="false">
      <c r="B177" s="173"/>
      <c r="D177" s="165" t="s">
        <v>138</v>
      </c>
      <c r="E177" s="174"/>
      <c r="F177" s="175" t="s">
        <v>172</v>
      </c>
      <c r="H177" s="176" t="n">
        <v>162.35</v>
      </c>
      <c r="I177" s="177"/>
      <c r="L177" s="173"/>
      <c r="M177" s="178"/>
      <c r="U177" s="179"/>
      <c r="AT177" s="174" t="s">
        <v>138</v>
      </c>
      <c r="AU177" s="174" t="s">
        <v>130</v>
      </c>
      <c r="AV177" s="172" t="s">
        <v>129</v>
      </c>
      <c r="AW177" s="172" t="s">
        <v>31</v>
      </c>
      <c r="AX177" s="172" t="s">
        <v>78</v>
      </c>
      <c r="AY177" s="174" t="s">
        <v>119</v>
      </c>
    </row>
    <row r="178" s="22" customFormat="true" ht="16.5" hidden="false" customHeight="true" outlineLevel="0" collapsed="false">
      <c r="B178" s="23"/>
      <c r="C178" s="146" t="s">
        <v>216</v>
      </c>
      <c r="D178" s="146" t="s">
        <v>124</v>
      </c>
      <c r="E178" s="147" t="s">
        <v>462</v>
      </c>
      <c r="F178" s="148" t="s">
        <v>463</v>
      </c>
      <c r="G178" s="149" t="s">
        <v>148</v>
      </c>
      <c r="H178" s="150" t="n">
        <v>162.35</v>
      </c>
      <c r="I178" s="151"/>
      <c r="J178" s="152" t="n">
        <f aca="false">ROUND(I178*H178,1)</f>
        <v>0</v>
      </c>
      <c r="K178" s="148" t="s">
        <v>128</v>
      </c>
      <c r="L178" s="23"/>
      <c r="M178" s="153"/>
      <c r="N178" s="154" t="s">
        <v>41</v>
      </c>
      <c r="P178" s="155" t="n">
        <f aca="false">O178*H178</f>
        <v>0</v>
      </c>
      <c r="Q178" s="155" t="n">
        <v>0.003</v>
      </c>
      <c r="R178" s="155" t="n">
        <f aca="false">Q178*H178</f>
        <v>0.48705</v>
      </c>
      <c r="S178" s="155" t="n">
        <v>0</v>
      </c>
      <c r="T178" s="155" t="n">
        <f aca="false">S178*H178</f>
        <v>0</v>
      </c>
      <c r="U178" s="156"/>
      <c r="AR178" s="157" t="s">
        <v>129</v>
      </c>
      <c r="AT178" s="157" t="s">
        <v>124</v>
      </c>
      <c r="AU178" s="157" t="s">
        <v>130</v>
      </c>
      <c r="AY178" s="3" t="s">
        <v>119</v>
      </c>
      <c r="BE178" s="158" t="n">
        <f aca="false">IF(N178="základní",J178,0)</f>
        <v>0</v>
      </c>
      <c r="BF178" s="158" t="n">
        <f aca="false">IF(N178="snížená",J178,0)</f>
        <v>0</v>
      </c>
      <c r="BG178" s="158" t="n">
        <f aca="false">IF(N178="zákl. přenesená",J178,0)</f>
        <v>0</v>
      </c>
      <c r="BH178" s="158" t="n">
        <f aca="false">IF(N178="sníž. přenesená",J178,0)</f>
        <v>0</v>
      </c>
      <c r="BI178" s="158" t="n">
        <f aca="false">IF(N178="nulová",J178,0)</f>
        <v>0</v>
      </c>
      <c r="BJ178" s="3" t="s">
        <v>78</v>
      </c>
      <c r="BK178" s="158" t="n">
        <f aca="false">ROUND(I178*H178,1)</f>
        <v>0</v>
      </c>
      <c r="BL178" s="3" t="s">
        <v>129</v>
      </c>
      <c r="BM178" s="157" t="s">
        <v>464</v>
      </c>
    </row>
    <row r="179" s="22" customFormat="true" ht="15" hidden="false" customHeight="false" outlineLevel="0" collapsed="false">
      <c r="B179" s="23"/>
      <c r="D179" s="159" t="s">
        <v>132</v>
      </c>
      <c r="F179" s="160" t="s">
        <v>465</v>
      </c>
      <c r="I179" s="161"/>
      <c r="L179" s="23"/>
      <c r="M179" s="162"/>
      <c r="U179" s="54"/>
      <c r="AT179" s="3" t="s">
        <v>132</v>
      </c>
      <c r="AU179" s="3" t="s">
        <v>130</v>
      </c>
    </row>
    <row r="180" s="22" customFormat="true" ht="16.5" hidden="false" customHeight="true" outlineLevel="0" collapsed="false">
      <c r="B180" s="23"/>
      <c r="C180" s="146" t="s">
        <v>223</v>
      </c>
      <c r="D180" s="146" t="s">
        <v>124</v>
      </c>
      <c r="E180" s="147" t="s">
        <v>466</v>
      </c>
      <c r="F180" s="148" t="s">
        <v>467</v>
      </c>
      <c r="G180" s="149" t="s">
        <v>290</v>
      </c>
      <c r="H180" s="150" t="n">
        <v>14.52</v>
      </c>
      <c r="I180" s="151"/>
      <c r="J180" s="152" t="n">
        <f aca="false">ROUND(I180*H180,1)</f>
        <v>0</v>
      </c>
      <c r="K180" s="148" t="s">
        <v>128</v>
      </c>
      <c r="L180" s="23"/>
      <c r="M180" s="153"/>
      <c r="N180" s="154" t="s">
        <v>41</v>
      </c>
      <c r="P180" s="155" t="n">
        <f aca="false">O180*H180</f>
        <v>0</v>
      </c>
      <c r="Q180" s="155" t="n">
        <v>0.0015</v>
      </c>
      <c r="R180" s="155" t="n">
        <f aca="false">Q180*H180</f>
        <v>0.02178</v>
      </c>
      <c r="S180" s="155" t="n">
        <v>0</v>
      </c>
      <c r="T180" s="155" t="n">
        <f aca="false">S180*H180</f>
        <v>0</v>
      </c>
      <c r="U180" s="156"/>
      <c r="AR180" s="157" t="s">
        <v>129</v>
      </c>
      <c r="AT180" s="157" t="s">
        <v>124</v>
      </c>
      <c r="AU180" s="157" t="s">
        <v>130</v>
      </c>
      <c r="AY180" s="3" t="s">
        <v>119</v>
      </c>
      <c r="BE180" s="158" t="n">
        <f aca="false">IF(N180="základní",J180,0)</f>
        <v>0</v>
      </c>
      <c r="BF180" s="158" t="n">
        <f aca="false">IF(N180="snížená",J180,0)</f>
        <v>0</v>
      </c>
      <c r="BG180" s="158" t="n">
        <f aca="false">IF(N180="zákl. přenesená",J180,0)</f>
        <v>0</v>
      </c>
      <c r="BH180" s="158" t="n">
        <f aca="false">IF(N180="sníž. přenesená",J180,0)</f>
        <v>0</v>
      </c>
      <c r="BI180" s="158" t="n">
        <f aca="false">IF(N180="nulová",J180,0)</f>
        <v>0</v>
      </c>
      <c r="BJ180" s="3" t="s">
        <v>78</v>
      </c>
      <c r="BK180" s="158" t="n">
        <f aca="false">ROUND(I180*H180,1)</f>
        <v>0</v>
      </c>
      <c r="BL180" s="3" t="s">
        <v>129</v>
      </c>
      <c r="BM180" s="157" t="s">
        <v>468</v>
      </c>
    </row>
    <row r="181" s="22" customFormat="true" ht="15" hidden="false" customHeight="false" outlineLevel="0" collapsed="false">
      <c r="B181" s="23"/>
      <c r="D181" s="159" t="s">
        <v>132</v>
      </c>
      <c r="F181" s="160" t="s">
        <v>469</v>
      </c>
      <c r="I181" s="161"/>
      <c r="L181" s="23"/>
      <c r="M181" s="162"/>
      <c r="U181" s="54"/>
      <c r="AT181" s="3" t="s">
        <v>132</v>
      </c>
      <c r="AU181" s="3" t="s">
        <v>130</v>
      </c>
    </row>
    <row r="182" s="163" customFormat="true" ht="15" hidden="false" customHeight="false" outlineLevel="0" collapsed="false">
      <c r="B182" s="164"/>
      <c r="D182" s="165" t="s">
        <v>138</v>
      </c>
      <c r="E182" s="166"/>
      <c r="F182" s="167" t="s">
        <v>470</v>
      </c>
      <c r="H182" s="168" t="n">
        <v>14.52</v>
      </c>
      <c r="I182" s="169"/>
      <c r="L182" s="164"/>
      <c r="M182" s="170"/>
      <c r="U182" s="171"/>
      <c r="AT182" s="166" t="s">
        <v>138</v>
      </c>
      <c r="AU182" s="166" t="s">
        <v>130</v>
      </c>
      <c r="AV182" s="163" t="s">
        <v>80</v>
      </c>
      <c r="AW182" s="163" t="s">
        <v>31</v>
      </c>
      <c r="AX182" s="163" t="s">
        <v>78</v>
      </c>
      <c r="AY182" s="166" t="s">
        <v>119</v>
      </c>
    </row>
    <row r="183" s="22" customFormat="true" ht="16.5" hidden="false" customHeight="true" outlineLevel="0" collapsed="false">
      <c r="B183" s="23"/>
      <c r="C183" s="146" t="s">
        <v>230</v>
      </c>
      <c r="D183" s="146" t="s">
        <v>124</v>
      </c>
      <c r="E183" s="147" t="s">
        <v>471</v>
      </c>
      <c r="F183" s="148" t="s">
        <v>472</v>
      </c>
      <c r="G183" s="149" t="s">
        <v>290</v>
      </c>
      <c r="H183" s="150" t="n">
        <v>3.75</v>
      </c>
      <c r="I183" s="151"/>
      <c r="J183" s="152" t="n">
        <f aca="false">ROUND(I183*H183,1)</f>
        <v>0</v>
      </c>
      <c r="K183" s="148"/>
      <c r="L183" s="23"/>
      <c r="M183" s="153"/>
      <c r="N183" s="154" t="s">
        <v>41</v>
      </c>
      <c r="P183" s="155" t="n">
        <f aca="false">O183*H183</f>
        <v>0</v>
      </c>
      <c r="Q183" s="155" t="n">
        <v>0.02065</v>
      </c>
      <c r="R183" s="155" t="n">
        <f aca="false">Q183*H183</f>
        <v>0.0774375</v>
      </c>
      <c r="S183" s="155" t="n">
        <v>0</v>
      </c>
      <c r="T183" s="155" t="n">
        <f aca="false">S183*H183</f>
        <v>0</v>
      </c>
      <c r="U183" s="156"/>
      <c r="AR183" s="157" t="s">
        <v>129</v>
      </c>
      <c r="AT183" s="157" t="s">
        <v>124</v>
      </c>
      <c r="AU183" s="157" t="s">
        <v>130</v>
      </c>
      <c r="AY183" s="3" t="s">
        <v>119</v>
      </c>
      <c r="BE183" s="158" t="n">
        <f aca="false">IF(N183="základní",J183,0)</f>
        <v>0</v>
      </c>
      <c r="BF183" s="158" t="n">
        <f aca="false">IF(N183="snížená",J183,0)</f>
        <v>0</v>
      </c>
      <c r="BG183" s="158" t="n">
        <f aca="false">IF(N183="zákl. přenesená",J183,0)</f>
        <v>0</v>
      </c>
      <c r="BH183" s="158" t="n">
        <f aca="false">IF(N183="sníž. přenesená",J183,0)</f>
        <v>0</v>
      </c>
      <c r="BI183" s="158" t="n">
        <f aca="false">IF(N183="nulová",J183,0)</f>
        <v>0</v>
      </c>
      <c r="BJ183" s="3" t="s">
        <v>78</v>
      </c>
      <c r="BK183" s="158" t="n">
        <f aca="false">ROUND(I183*H183,1)</f>
        <v>0</v>
      </c>
      <c r="BL183" s="3" t="s">
        <v>129</v>
      </c>
      <c r="BM183" s="157" t="s">
        <v>473</v>
      </c>
    </row>
    <row r="184" s="163" customFormat="true" ht="15" hidden="false" customHeight="false" outlineLevel="0" collapsed="false">
      <c r="B184" s="164"/>
      <c r="D184" s="165" t="s">
        <v>138</v>
      </c>
      <c r="E184" s="166"/>
      <c r="F184" s="167" t="s">
        <v>474</v>
      </c>
      <c r="H184" s="168" t="n">
        <v>3.75</v>
      </c>
      <c r="I184" s="169"/>
      <c r="L184" s="164"/>
      <c r="M184" s="170"/>
      <c r="U184" s="171"/>
      <c r="AT184" s="166" t="s">
        <v>138</v>
      </c>
      <c r="AU184" s="166" t="s">
        <v>130</v>
      </c>
      <c r="AV184" s="163" t="s">
        <v>80</v>
      </c>
      <c r="AW184" s="163" t="s">
        <v>31</v>
      </c>
      <c r="AX184" s="163" t="s">
        <v>78</v>
      </c>
      <c r="AY184" s="166" t="s">
        <v>119</v>
      </c>
    </row>
    <row r="185" s="22" customFormat="true" ht="16.5" hidden="false" customHeight="true" outlineLevel="0" collapsed="false">
      <c r="B185" s="23"/>
      <c r="C185" s="146" t="s">
        <v>242</v>
      </c>
      <c r="D185" s="146" t="s">
        <v>124</v>
      </c>
      <c r="E185" s="147" t="s">
        <v>475</v>
      </c>
      <c r="F185" s="148" t="s">
        <v>476</v>
      </c>
      <c r="G185" s="149" t="s">
        <v>148</v>
      </c>
      <c r="H185" s="150" t="n">
        <v>16.688</v>
      </c>
      <c r="I185" s="151"/>
      <c r="J185" s="152" t="n">
        <f aca="false">ROUND(I185*H185,1)</f>
        <v>0</v>
      </c>
      <c r="K185" s="148" t="s">
        <v>128</v>
      </c>
      <c r="L185" s="23"/>
      <c r="M185" s="153"/>
      <c r="N185" s="154" t="s">
        <v>41</v>
      </c>
      <c r="P185" s="155" t="n">
        <f aca="false">O185*H185</f>
        <v>0</v>
      </c>
      <c r="Q185" s="155" t="n">
        <v>0.00011</v>
      </c>
      <c r="R185" s="155" t="n">
        <f aca="false">Q185*H185</f>
        <v>0.00183568</v>
      </c>
      <c r="S185" s="155" t="n">
        <v>6E-005</v>
      </c>
      <c r="T185" s="155" t="n">
        <f aca="false">S185*H185</f>
        <v>0.00100128</v>
      </c>
      <c r="U185" s="156"/>
      <c r="AR185" s="157" t="s">
        <v>129</v>
      </c>
      <c r="AT185" s="157" t="s">
        <v>124</v>
      </c>
      <c r="AU185" s="157" t="s">
        <v>130</v>
      </c>
      <c r="AY185" s="3" t="s">
        <v>119</v>
      </c>
      <c r="BE185" s="158" t="n">
        <f aca="false">IF(N185="základní",J185,0)</f>
        <v>0</v>
      </c>
      <c r="BF185" s="158" t="n">
        <f aca="false">IF(N185="snížená",J185,0)</f>
        <v>0</v>
      </c>
      <c r="BG185" s="158" t="n">
        <f aca="false">IF(N185="zákl. přenesená",J185,0)</f>
        <v>0</v>
      </c>
      <c r="BH185" s="158" t="n">
        <f aca="false">IF(N185="sníž. přenesená",J185,0)</f>
        <v>0</v>
      </c>
      <c r="BI185" s="158" t="n">
        <f aca="false">IF(N185="nulová",J185,0)</f>
        <v>0</v>
      </c>
      <c r="BJ185" s="3" t="s">
        <v>78</v>
      </c>
      <c r="BK185" s="158" t="n">
        <f aca="false">ROUND(I185*H185,1)</f>
        <v>0</v>
      </c>
      <c r="BL185" s="3" t="s">
        <v>129</v>
      </c>
      <c r="BM185" s="157" t="s">
        <v>477</v>
      </c>
    </row>
    <row r="186" s="22" customFormat="true" ht="15" hidden="false" customHeight="false" outlineLevel="0" collapsed="false">
      <c r="B186" s="23"/>
      <c r="D186" s="159" t="s">
        <v>132</v>
      </c>
      <c r="F186" s="160" t="s">
        <v>478</v>
      </c>
      <c r="I186" s="161"/>
      <c r="L186" s="23"/>
      <c r="M186" s="162"/>
      <c r="U186" s="54"/>
      <c r="AT186" s="3" t="s">
        <v>132</v>
      </c>
      <c r="AU186" s="3" t="s">
        <v>130</v>
      </c>
    </row>
    <row r="187" s="163" customFormat="true" ht="15" hidden="false" customHeight="false" outlineLevel="0" collapsed="false">
      <c r="B187" s="164"/>
      <c r="D187" s="165" t="s">
        <v>138</v>
      </c>
      <c r="E187" s="166"/>
      <c r="F187" s="167" t="s">
        <v>479</v>
      </c>
      <c r="H187" s="168" t="n">
        <v>16.688</v>
      </c>
      <c r="I187" s="169"/>
      <c r="L187" s="164"/>
      <c r="M187" s="170"/>
      <c r="U187" s="171"/>
      <c r="AT187" s="166" t="s">
        <v>138</v>
      </c>
      <c r="AU187" s="166" t="s">
        <v>130</v>
      </c>
      <c r="AV187" s="163" t="s">
        <v>80</v>
      </c>
      <c r="AW187" s="163" t="s">
        <v>31</v>
      </c>
      <c r="AX187" s="163" t="s">
        <v>78</v>
      </c>
      <c r="AY187" s="166" t="s">
        <v>119</v>
      </c>
    </row>
    <row r="188" s="133" customFormat="true" ht="20.25" hidden="false" customHeight="true" outlineLevel="0" collapsed="false">
      <c r="B188" s="134"/>
      <c r="D188" s="135" t="s">
        <v>69</v>
      </c>
      <c r="E188" s="144" t="s">
        <v>480</v>
      </c>
      <c r="F188" s="144" t="s">
        <v>481</v>
      </c>
      <c r="I188" s="137"/>
      <c r="J188" s="145" t="n">
        <f aca="false">BK188</f>
        <v>0</v>
      </c>
      <c r="L188" s="134"/>
      <c r="M188" s="139"/>
      <c r="P188" s="140" t="n">
        <f aca="false">SUM(P189:P212)</f>
        <v>0</v>
      </c>
      <c r="R188" s="140" t="n">
        <f aca="false">SUM(R189:R212)</f>
        <v>0.40134</v>
      </c>
      <c r="T188" s="140" t="n">
        <f aca="false">SUM(T189:T212)</f>
        <v>0.204</v>
      </c>
      <c r="U188" s="141"/>
      <c r="AR188" s="135" t="s">
        <v>78</v>
      </c>
      <c r="AT188" s="142" t="s">
        <v>69</v>
      </c>
      <c r="AU188" s="142" t="s">
        <v>80</v>
      </c>
      <c r="AY188" s="135" t="s">
        <v>119</v>
      </c>
      <c r="BK188" s="143" t="n">
        <f aca="false">SUM(BK189:BK212)</f>
        <v>0</v>
      </c>
    </row>
    <row r="189" s="22" customFormat="true" ht="16.5" hidden="false" customHeight="true" outlineLevel="0" collapsed="false">
      <c r="B189" s="23"/>
      <c r="C189" s="146" t="s">
        <v>248</v>
      </c>
      <c r="D189" s="146" t="s">
        <v>124</v>
      </c>
      <c r="E189" s="147" t="s">
        <v>482</v>
      </c>
      <c r="F189" s="148" t="s">
        <v>483</v>
      </c>
      <c r="G189" s="149" t="s">
        <v>148</v>
      </c>
      <c r="H189" s="150" t="n">
        <v>1.5</v>
      </c>
      <c r="I189" s="151"/>
      <c r="J189" s="152" t="n">
        <f aca="false">ROUND(I189*H189,1)</f>
        <v>0</v>
      </c>
      <c r="K189" s="148" t="s">
        <v>128</v>
      </c>
      <c r="L189" s="23"/>
      <c r="M189" s="153"/>
      <c r="N189" s="154" t="s">
        <v>41</v>
      </c>
      <c r="P189" s="155" t="n">
        <f aca="false">O189*H189</f>
        <v>0</v>
      </c>
      <c r="Q189" s="155" t="n">
        <v>0.071</v>
      </c>
      <c r="R189" s="155" t="n">
        <f aca="false">Q189*H189</f>
        <v>0.1065</v>
      </c>
      <c r="S189" s="155" t="n">
        <v>0.136</v>
      </c>
      <c r="T189" s="155" t="n">
        <f aca="false">S189*H189</f>
        <v>0.204</v>
      </c>
      <c r="U189" s="156"/>
      <c r="AR189" s="157" t="s">
        <v>129</v>
      </c>
      <c r="AT189" s="157" t="s">
        <v>124</v>
      </c>
      <c r="AU189" s="157" t="s">
        <v>130</v>
      </c>
      <c r="AY189" s="3" t="s">
        <v>119</v>
      </c>
      <c r="BE189" s="158" t="n">
        <f aca="false">IF(N189="základní",J189,0)</f>
        <v>0</v>
      </c>
      <c r="BF189" s="158" t="n">
        <f aca="false">IF(N189="snížená",J189,0)</f>
        <v>0</v>
      </c>
      <c r="BG189" s="158" t="n">
        <f aca="false">IF(N189="zákl. přenesená",J189,0)</f>
        <v>0</v>
      </c>
      <c r="BH189" s="158" t="n">
        <f aca="false">IF(N189="sníž. přenesená",J189,0)</f>
        <v>0</v>
      </c>
      <c r="BI189" s="158" t="n">
        <f aca="false">IF(N189="nulová",J189,0)</f>
        <v>0</v>
      </c>
      <c r="BJ189" s="3" t="s">
        <v>78</v>
      </c>
      <c r="BK189" s="158" t="n">
        <f aca="false">ROUND(I189*H189,1)</f>
        <v>0</v>
      </c>
      <c r="BL189" s="3" t="s">
        <v>129</v>
      </c>
      <c r="BM189" s="157" t="s">
        <v>484</v>
      </c>
    </row>
    <row r="190" s="22" customFormat="true" ht="15" hidden="false" customHeight="false" outlineLevel="0" collapsed="false">
      <c r="B190" s="23"/>
      <c r="D190" s="159" t="s">
        <v>132</v>
      </c>
      <c r="F190" s="160" t="s">
        <v>485</v>
      </c>
      <c r="I190" s="161"/>
      <c r="L190" s="23"/>
      <c r="M190" s="162"/>
      <c r="U190" s="54"/>
      <c r="AT190" s="3" t="s">
        <v>132</v>
      </c>
      <c r="AU190" s="3" t="s">
        <v>130</v>
      </c>
    </row>
    <row r="191" s="22" customFormat="true" ht="16.5" hidden="false" customHeight="true" outlineLevel="0" collapsed="false">
      <c r="B191" s="23"/>
      <c r="C191" s="146" t="s">
        <v>259</v>
      </c>
      <c r="D191" s="146" t="s">
        <v>124</v>
      </c>
      <c r="E191" s="147" t="s">
        <v>486</v>
      </c>
      <c r="F191" s="148" t="s">
        <v>487</v>
      </c>
      <c r="G191" s="149" t="s">
        <v>148</v>
      </c>
      <c r="H191" s="150" t="n">
        <v>1.5</v>
      </c>
      <c r="I191" s="151"/>
      <c r="J191" s="152" t="n">
        <f aca="false">ROUND(I191*H191,1)</f>
        <v>0</v>
      </c>
      <c r="K191" s="148" t="s">
        <v>128</v>
      </c>
      <c r="L191" s="23"/>
      <c r="M191" s="153"/>
      <c r="N191" s="154" t="s">
        <v>41</v>
      </c>
      <c r="P191" s="155" t="n">
        <f aca="false">O191*H191</f>
        <v>0</v>
      </c>
      <c r="Q191" s="155" t="n">
        <v>0</v>
      </c>
      <c r="R191" s="155" t="n">
        <f aca="false">Q191*H191</f>
        <v>0</v>
      </c>
      <c r="S191" s="155" t="n">
        <v>0</v>
      </c>
      <c r="T191" s="155" t="n">
        <f aca="false">S191*H191</f>
        <v>0</v>
      </c>
      <c r="U191" s="156"/>
      <c r="AR191" s="157" t="s">
        <v>129</v>
      </c>
      <c r="AT191" s="157" t="s">
        <v>124</v>
      </c>
      <c r="AU191" s="157" t="s">
        <v>130</v>
      </c>
      <c r="AY191" s="3" t="s">
        <v>119</v>
      </c>
      <c r="BE191" s="158" t="n">
        <f aca="false">IF(N191="základní",J191,0)</f>
        <v>0</v>
      </c>
      <c r="BF191" s="158" t="n">
        <f aca="false">IF(N191="snížená",J191,0)</f>
        <v>0</v>
      </c>
      <c r="BG191" s="158" t="n">
        <f aca="false">IF(N191="zákl. přenesená",J191,0)</f>
        <v>0</v>
      </c>
      <c r="BH191" s="158" t="n">
        <f aca="false">IF(N191="sníž. přenesená",J191,0)</f>
        <v>0</v>
      </c>
      <c r="BI191" s="158" t="n">
        <f aca="false">IF(N191="nulová",J191,0)</f>
        <v>0</v>
      </c>
      <c r="BJ191" s="3" t="s">
        <v>78</v>
      </c>
      <c r="BK191" s="158" t="n">
        <f aca="false">ROUND(I191*H191,1)</f>
        <v>0</v>
      </c>
      <c r="BL191" s="3" t="s">
        <v>129</v>
      </c>
      <c r="BM191" s="157" t="s">
        <v>488</v>
      </c>
    </row>
    <row r="192" s="22" customFormat="true" ht="15" hidden="false" customHeight="false" outlineLevel="0" collapsed="false">
      <c r="B192" s="23"/>
      <c r="D192" s="159" t="s">
        <v>132</v>
      </c>
      <c r="F192" s="160" t="s">
        <v>489</v>
      </c>
      <c r="I192" s="161"/>
      <c r="L192" s="23"/>
      <c r="M192" s="162"/>
      <c r="U192" s="54"/>
      <c r="AT192" s="3" t="s">
        <v>132</v>
      </c>
      <c r="AU192" s="3" t="s">
        <v>130</v>
      </c>
    </row>
    <row r="193" s="22" customFormat="true" ht="16.5" hidden="false" customHeight="true" outlineLevel="0" collapsed="false">
      <c r="B193" s="23"/>
      <c r="C193" s="146" t="s">
        <v>277</v>
      </c>
      <c r="D193" s="146" t="s">
        <v>124</v>
      </c>
      <c r="E193" s="147" t="s">
        <v>490</v>
      </c>
      <c r="F193" s="148" t="s">
        <v>491</v>
      </c>
      <c r="G193" s="149" t="s">
        <v>148</v>
      </c>
      <c r="H193" s="150" t="n">
        <v>1.5</v>
      </c>
      <c r="I193" s="151"/>
      <c r="J193" s="152" t="n">
        <f aca="false">ROUND(I193*H193,1)</f>
        <v>0</v>
      </c>
      <c r="K193" s="148" t="s">
        <v>128</v>
      </c>
      <c r="L193" s="23"/>
      <c r="M193" s="153"/>
      <c r="N193" s="154" t="s">
        <v>41</v>
      </c>
      <c r="P193" s="155" t="n">
        <f aca="false">O193*H193</f>
        <v>0</v>
      </c>
      <c r="Q193" s="155" t="n">
        <v>0</v>
      </c>
      <c r="R193" s="155" t="n">
        <f aca="false">Q193*H193</f>
        <v>0</v>
      </c>
      <c r="S193" s="155" t="n">
        <v>0</v>
      </c>
      <c r="T193" s="155" t="n">
        <f aca="false">S193*H193</f>
        <v>0</v>
      </c>
      <c r="U193" s="156"/>
      <c r="AR193" s="157" t="s">
        <v>129</v>
      </c>
      <c r="AT193" s="157" t="s">
        <v>124</v>
      </c>
      <c r="AU193" s="157" t="s">
        <v>130</v>
      </c>
      <c r="AY193" s="3" t="s">
        <v>119</v>
      </c>
      <c r="BE193" s="158" t="n">
        <f aca="false">IF(N193="základní",J193,0)</f>
        <v>0</v>
      </c>
      <c r="BF193" s="158" t="n">
        <f aca="false">IF(N193="snížená",J193,0)</f>
        <v>0</v>
      </c>
      <c r="BG193" s="158" t="n">
        <f aca="false">IF(N193="zákl. přenesená",J193,0)</f>
        <v>0</v>
      </c>
      <c r="BH193" s="158" t="n">
        <f aca="false">IF(N193="sníž. přenesená",J193,0)</f>
        <v>0</v>
      </c>
      <c r="BI193" s="158" t="n">
        <f aca="false">IF(N193="nulová",J193,0)</f>
        <v>0</v>
      </c>
      <c r="BJ193" s="3" t="s">
        <v>78</v>
      </c>
      <c r="BK193" s="158" t="n">
        <f aca="false">ROUND(I193*H193,1)</f>
        <v>0</v>
      </c>
      <c r="BL193" s="3" t="s">
        <v>129</v>
      </c>
      <c r="BM193" s="157" t="s">
        <v>492</v>
      </c>
    </row>
    <row r="194" s="22" customFormat="true" ht="15" hidden="false" customHeight="false" outlineLevel="0" collapsed="false">
      <c r="B194" s="23"/>
      <c r="D194" s="159" t="s">
        <v>132</v>
      </c>
      <c r="F194" s="160" t="s">
        <v>493</v>
      </c>
      <c r="I194" s="161"/>
      <c r="L194" s="23"/>
      <c r="M194" s="162"/>
      <c r="U194" s="54"/>
      <c r="AT194" s="3" t="s">
        <v>132</v>
      </c>
      <c r="AU194" s="3" t="s">
        <v>130</v>
      </c>
    </row>
    <row r="195" s="22" customFormat="true" ht="16.5" hidden="false" customHeight="true" outlineLevel="0" collapsed="false">
      <c r="B195" s="23"/>
      <c r="C195" s="146" t="s">
        <v>282</v>
      </c>
      <c r="D195" s="146" t="s">
        <v>124</v>
      </c>
      <c r="E195" s="147" t="s">
        <v>494</v>
      </c>
      <c r="F195" s="148" t="s">
        <v>495</v>
      </c>
      <c r="G195" s="149" t="s">
        <v>148</v>
      </c>
      <c r="H195" s="150" t="n">
        <v>1.5</v>
      </c>
      <c r="I195" s="151"/>
      <c r="J195" s="152" t="n">
        <f aca="false">ROUND(I195*H195,1)</f>
        <v>0</v>
      </c>
      <c r="K195" s="148" t="s">
        <v>128</v>
      </c>
      <c r="L195" s="23"/>
      <c r="M195" s="153"/>
      <c r="N195" s="154" t="s">
        <v>41</v>
      </c>
      <c r="P195" s="155" t="n">
        <f aca="false">O195*H195</f>
        <v>0</v>
      </c>
      <c r="Q195" s="155" t="n">
        <v>0</v>
      </c>
      <c r="R195" s="155" t="n">
        <f aca="false">Q195*H195</f>
        <v>0</v>
      </c>
      <c r="S195" s="155" t="n">
        <v>0</v>
      </c>
      <c r="T195" s="155" t="n">
        <f aca="false">S195*H195</f>
        <v>0</v>
      </c>
      <c r="U195" s="156"/>
      <c r="AR195" s="157" t="s">
        <v>129</v>
      </c>
      <c r="AT195" s="157" t="s">
        <v>124</v>
      </c>
      <c r="AU195" s="157" t="s">
        <v>130</v>
      </c>
      <c r="AY195" s="3" t="s">
        <v>119</v>
      </c>
      <c r="BE195" s="158" t="n">
        <f aca="false">IF(N195="základní",J195,0)</f>
        <v>0</v>
      </c>
      <c r="BF195" s="158" t="n">
        <f aca="false">IF(N195="snížená",J195,0)</f>
        <v>0</v>
      </c>
      <c r="BG195" s="158" t="n">
        <f aca="false">IF(N195="zákl. přenesená",J195,0)</f>
        <v>0</v>
      </c>
      <c r="BH195" s="158" t="n">
        <f aca="false">IF(N195="sníž. přenesená",J195,0)</f>
        <v>0</v>
      </c>
      <c r="BI195" s="158" t="n">
        <f aca="false">IF(N195="nulová",J195,0)</f>
        <v>0</v>
      </c>
      <c r="BJ195" s="3" t="s">
        <v>78</v>
      </c>
      <c r="BK195" s="158" t="n">
        <f aca="false">ROUND(I195*H195,1)</f>
        <v>0</v>
      </c>
      <c r="BL195" s="3" t="s">
        <v>129</v>
      </c>
      <c r="BM195" s="157" t="s">
        <v>496</v>
      </c>
    </row>
    <row r="196" s="22" customFormat="true" ht="15" hidden="false" customHeight="false" outlineLevel="0" collapsed="false">
      <c r="B196" s="23"/>
      <c r="D196" s="159" t="s">
        <v>132</v>
      </c>
      <c r="F196" s="160" t="s">
        <v>497</v>
      </c>
      <c r="I196" s="161"/>
      <c r="L196" s="23"/>
      <c r="M196" s="162"/>
      <c r="U196" s="54"/>
      <c r="AT196" s="3" t="s">
        <v>132</v>
      </c>
      <c r="AU196" s="3" t="s">
        <v>130</v>
      </c>
    </row>
    <row r="197" s="22" customFormat="true" ht="16.5" hidden="false" customHeight="true" outlineLevel="0" collapsed="false">
      <c r="B197" s="23"/>
      <c r="C197" s="146" t="s">
        <v>7</v>
      </c>
      <c r="D197" s="146" t="s">
        <v>124</v>
      </c>
      <c r="E197" s="147" t="s">
        <v>498</v>
      </c>
      <c r="F197" s="148" t="s">
        <v>499</v>
      </c>
      <c r="G197" s="149" t="s">
        <v>148</v>
      </c>
      <c r="H197" s="150" t="n">
        <v>1.5</v>
      </c>
      <c r="I197" s="151"/>
      <c r="J197" s="152" t="n">
        <f aca="false">ROUND(I197*H197,1)</f>
        <v>0</v>
      </c>
      <c r="K197" s="148" t="s">
        <v>128</v>
      </c>
      <c r="L197" s="23"/>
      <c r="M197" s="153"/>
      <c r="N197" s="154" t="s">
        <v>41</v>
      </c>
      <c r="P197" s="155" t="n">
        <f aca="false">O197*H197</f>
        <v>0</v>
      </c>
      <c r="Q197" s="155" t="n">
        <v>0</v>
      </c>
      <c r="R197" s="155" t="n">
        <f aca="false">Q197*H197</f>
        <v>0</v>
      </c>
      <c r="S197" s="155" t="n">
        <v>0</v>
      </c>
      <c r="T197" s="155" t="n">
        <f aca="false">S197*H197</f>
        <v>0</v>
      </c>
      <c r="U197" s="156"/>
      <c r="AR197" s="157" t="s">
        <v>129</v>
      </c>
      <c r="AT197" s="157" t="s">
        <v>124</v>
      </c>
      <c r="AU197" s="157" t="s">
        <v>130</v>
      </c>
      <c r="AY197" s="3" t="s">
        <v>119</v>
      </c>
      <c r="BE197" s="158" t="n">
        <f aca="false">IF(N197="základní",J197,0)</f>
        <v>0</v>
      </c>
      <c r="BF197" s="158" t="n">
        <f aca="false">IF(N197="snížená",J197,0)</f>
        <v>0</v>
      </c>
      <c r="BG197" s="158" t="n">
        <f aca="false">IF(N197="zákl. přenesená",J197,0)</f>
        <v>0</v>
      </c>
      <c r="BH197" s="158" t="n">
        <f aca="false">IF(N197="sníž. přenesená",J197,0)</f>
        <v>0</v>
      </c>
      <c r="BI197" s="158" t="n">
        <f aca="false">IF(N197="nulová",J197,0)</f>
        <v>0</v>
      </c>
      <c r="BJ197" s="3" t="s">
        <v>78</v>
      </c>
      <c r="BK197" s="158" t="n">
        <f aca="false">ROUND(I197*H197,1)</f>
        <v>0</v>
      </c>
      <c r="BL197" s="3" t="s">
        <v>129</v>
      </c>
      <c r="BM197" s="157" t="s">
        <v>500</v>
      </c>
    </row>
    <row r="198" s="22" customFormat="true" ht="15" hidden="false" customHeight="false" outlineLevel="0" collapsed="false">
      <c r="B198" s="23"/>
      <c r="D198" s="159" t="s">
        <v>132</v>
      </c>
      <c r="F198" s="160" t="s">
        <v>501</v>
      </c>
      <c r="I198" s="161"/>
      <c r="L198" s="23"/>
      <c r="M198" s="162"/>
      <c r="U198" s="54"/>
      <c r="AT198" s="3" t="s">
        <v>132</v>
      </c>
      <c r="AU198" s="3" t="s">
        <v>130</v>
      </c>
    </row>
    <row r="199" s="22" customFormat="true" ht="21.75" hidden="false" customHeight="true" outlineLevel="0" collapsed="false">
      <c r="B199" s="23"/>
      <c r="C199" s="146" t="s">
        <v>294</v>
      </c>
      <c r="D199" s="146" t="s">
        <v>124</v>
      </c>
      <c r="E199" s="147" t="s">
        <v>502</v>
      </c>
      <c r="F199" s="148" t="s">
        <v>503</v>
      </c>
      <c r="G199" s="149" t="s">
        <v>148</v>
      </c>
      <c r="H199" s="150" t="n">
        <v>1.5</v>
      </c>
      <c r="I199" s="151"/>
      <c r="J199" s="152" t="n">
        <f aca="false">ROUND(I199*H199,1)</f>
        <v>0</v>
      </c>
      <c r="K199" s="148" t="s">
        <v>128</v>
      </c>
      <c r="L199" s="23"/>
      <c r="M199" s="153"/>
      <c r="N199" s="154" t="s">
        <v>41</v>
      </c>
      <c r="P199" s="155" t="n">
        <f aca="false">O199*H199</f>
        <v>0</v>
      </c>
      <c r="Q199" s="155" t="n">
        <v>0.00153</v>
      </c>
      <c r="R199" s="155" t="n">
        <f aca="false">Q199*H199</f>
        <v>0.002295</v>
      </c>
      <c r="S199" s="155" t="n">
        <v>0</v>
      </c>
      <c r="T199" s="155" t="n">
        <f aca="false">S199*H199</f>
        <v>0</v>
      </c>
      <c r="U199" s="156"/>
      <c r="AR199" s="157" t="s">
        <v>129</v>
      </c>
      <c r="AT199" s="157" t="s">
        <v>124</v>
      </c>
      <c r="AU199" s="157" t="s">
        <v>130</v>
      </c>
      <c r="AY199" s="3" t="s">
        <v>119</v>
      </c>
      <c r="BE199" s="158" t="n">
        <f aca="false">IF(N199="základní",J199,0)</f>
        <v>0</v>
      </c>
      <c r="BF199" s="158" t="n">
        <f aca="false">IF(N199="snížená",J199,0)</f>
        <v>0</v>
      </c>
      <c r="BG199" s="158" t="n">
        <f aca="false">IF(N199="zákl. přenesená",J199,0)</f>
        <v>0</v>
      </c>
      <c r="BH199" s="158" t="n">
        <f aca="false">IF(N199="sníž. přenesená",J199,0)</f>
        <v>0</v>
      </c>
      <c r="BI199" s="158" t="n">
        <f aca="false">IF(N199="nulová",J199,0)</f>
        <v>0</v>
      </c>
      <c r="BJ199" s="3" t="s">
        <v>78</v>
      </c>
      <c r="BK199" s="158" t="n">
        <f aca="false">ROUND(I199*H199,1)</f>
        <v>0</v>
      </c>
      <c r="BL199" s="3" t="s">
        <v>129</v>
      </c>
      <c r="BM199" s="157" t="s">
        <v>504</v>
      </c>
    </row>
    <row r="200" s="22" customFormat="true" ht="15" hidden="false" customHeight="false" outlineLevel="0" collapsed="false">
      <c r="B200" s="23"/>
      <c r="D200" s="159" t="s">
        <v>132</v>
      </c>
      <c r="F200" s="160" t="s">
        <v>505</v>
      </c>
      <c r="I200" s="161"/>
      <c r="L200" s="23"/>
      <c r="M200" s="162"/>
      <c r="U200" s="54"/>
      <c r="AT200" s="3" t="s">
        <v>132</v>
      </c>
      <c r="AU200" s="3" t="s">
        <v>130</v>
      </c>
    </row>
    <row r="201" s="22" customFormat="true" ht="16.5" hidden="false" customHeight="true" outlineLevel="0" collapsed="false">
      <c r="B201" s="23"/>
      <c r="C201" s="146" t="s">
        <v>299</v>
      </c>
      <c r="D201" s="146" t="s">
        <v>124</v>
      </c>
      <c r="E201" s="147" t="s">
        <v>506</v>
      </c>
      <c r="F201" s="148" t="s">
        <v>507</v>
      </c>
      <c r="G201" s="149" t="s">
        <v>148</v>
      </c>
      <c r="H201" s="150" t="n">
        <v>1.5</v>
      </c>
      <c r="I201" s="151"/>
      <c r="J201" s="152" t="n">
        <f aca="false">ROUND(I201*H201,1)</f>
        <v>0</v>
      </c>
      <c r="K201" s="148" t="s">
        <v>128</v>
      </c>
      <c r="L201" s="23"/>
      <c r="M201" s="153"/>
      <c r="N201" s="154" t="s">
        <v>41</v>
      </c>
      <c r="P201" s="155" t="n">
        <f aca="false">O201*H201</f>
        <v>0</v>
      </c>
      <c r="Q201" s="155" t="n">
        <v>0</v>
      </c>
      <c r="R201" s="155" t="n">
        <f aca="false">Q201*H201</f>
        <v>0</v>
      </c>
      <c r="S201" s="155" t="n">
        <v>0</v>
      </c>
      <c r="T201" s="155" t="n">
        <f aca="false">S201*H201</f>
        <v>0</v>
      </c>
      <c r="U201" s="156"/>
      <c r="AR201" s="157" t="s">
        <v>129</v>
      </c>
      <c r="AT201" s="157" t="s">
        <v>124</v>
      </c>
      <c r="AU201" s="157" t="s">
        <v>130</v>
      </c>
      <c r="AY201" s="3" t="s">
        <v>119</v>
      </c>
      <c r="BE201" s="158" t="n">
        <f aca="false">IF(N201="základní",J201,0)</f>
        <v>0</v>
      </c>
      <c r="BF201" s="158" t="n">
        <f aca="false">IF(N201="snížená",J201,0)</f>
        <v>0</v>
      </c>
      <c r="BG201" s="158" t="n">
        <f aca="false">IF(N201="zákl. přenesená",J201,0)</f>
        <v>0</v>
      </c>
      <c r="BH201" s="158" t="n">
        <f aca="false">IF(N201="sníž. přenesená",J201,0)</f>
        <v>0</v>
      </c>
      <c r="BI201" s="158" t="n">
        <f aca="false">IF(N201="nulová",J201,0)</f>
        <v>0</v>
      </c>
      <c r="BJ201" s="3" t="s">
        <v>78</v>
      </c>
      <c r="BK201" s="158" t="n">
        <f aca="false">ROUND(I201*H201,1)</f>
        <v>0</v>
      </c>
      <c r="BL201" s="3" t="s">
        <v>129</v>
      </c>
      <c r="BM201" s="157" t="s">
        <v>508</v>
      </c>
    </row>
    <row r="202" s="22" customFormat="true" ht="15" hidden="false" customHeight="false" outlineLevel="0" collapsed="false">
      <c r="B202" s="23"/>
      <c r="D202" s="159" t="s">
        <v>132</v>
      </c>
      <c r="F202" s="160" t="s">
        <v>509</v>
      </c>
      <c r="I202" s="161"/>
      <c r="L202" s="23"/>
      <c r="M202" s="162"/>
      <c r="U202" s="54"/>
      <c r="AT202" s="3" t="s">
        <v>132</v>
      </c>
      <c r="AU202" s="3" t="s">
        <v>130</v>
      </c>
    </row>
    <row r="203" s="22" customFormat="true" ht="24" hidden="false" customHeight="true" outlineLevel="0" collapsed="false">
      <c r="B203" s="23"/>
      <c r="C203" s="146" t="s">
        <v>307</v>
      </c>
      <c r="D203" s="146" t="s">
        <v>124</v>
      </c>
      <c r="E203" s="147" t="s">
        <v>510</v>
      </c>
      <c r="F203" s="148" t="s">
        <v>511</v>
      </c>
      <c r="G203" s="149" t="s">
        <v>148</v>
      </c>
      <c r="H203" s="150" t="n">
        <v>1.5</v>
      </c>
      <c r="I203" s="151"/>
      <c r="J203" s="152" t="n">
        <f aca="false">ROUND(I203*H203,1)</f>
        <v>0</v>
      </c>
      <c r="K203" s="148" t="s">
        <v>128</v>
      </c>
      <c r="L203" s="23"/>
      <c r="M203" s="153"/>
      <c r="N203" s="154" t="s">
        <v>41</v>
      </c>
      <c r="P203" s="155" t="n">
        <f aca="false">O203*H203</f>
        <v>0</v>
      </c>
      <c r="Q203" s="155" t="n">
        <v>0.08447</v>
      </c>
      <c r="R203" s="155" t="n">
        <f aca="false">Q203*H203</f>
        <v>0.126705</v>
      </c>
      <c r="S203" s="155" t="n">
        <v>0</v>
      </c>
      <c r="T203" s="155" t="n">
        <f aca="false">S203*H203</f>
        <v>0</v>
      </c>
      <c r="U203" s="156"/>
      <c r="AR203" s="157" t="s">
        <v>129</v>
      </c>
      <c r="AT203" s="157" t="s">
        <v>124</v>
      </c>
      <c r="AU203" s="157" t="s">
        <v>130</v>
      </c>
      <c r="AY203" s="3" t="s">
        <v>119</v>
      </c>
      <c r="BE203" s="158" t="n">
        <f aca="false">IF(N203="základní",J203,0)</f>
        <v>0</v>
      </c>
      <c r="BF203" s="158" t="n">
        <f aca="false">IF(N203="snížená",J203,0)</f>
        <v>0</v>
      </c>
      <c r="BG203" s="158" t="n">
        <f aca="false">IF(N203="zákl. přenesená",J203,0)</f>
        <v>0</v>
      </c>
      <c r="BH203" s="158" t="n">
        <f aca="false">IF(N203="sníž. přenesená",J203,0)</f>
        <v>0</v>
      </c>
      <c r="BI203" s="158" t="n">
        <f aca="false">IF(N203="nulová",J203,0)</f>
        <v>0</v>
      </c>
      <c r="BJ203" s="3" t="s">
        <v>78</v>
      </c>
      <c r="BK203" s="158" t="n">
        <f aca="false">ROUND(I203*H203,1)</f>
        <v>0</v>
      </c>
      <c r="BL203" s="3" t="s">
        <v>129</v>
      </c>
      <c r="BM203" s="157" t="s">
        <v>512</v>
      </c>
    </row>
    <row r="204" s="22" customFormat="true" ht="15" hidden="false" customHeight="false" outlineLevel="0" collapsed="false">
      <c r="B204" s="23"/>
      <c r="D204" s="159" t="s">
        <v>132</v>
      </c>
      <c r="F204" s="160" t="s">
        <v>513</v>
      </c>
      <c r="I204" s="161"/>
      <c r="L204" s="23"/>
      <c r="M204" s="162"/>
      <c r="U204" s="54"/>
      <c r="AT204" s="3" t="s">
        <v>132</v>
      </c>
      <c r="AU204" s="3" t="s">
        <v>130</v>
      </c>
    </row>
    <row r="205" s="22" customFormat="true" ht="24" hidden="false" customHeight="true" outlineLevel="0" collapsed="false">
      <c r="B205" s="23"/>
      <c r="C205" s="146" t="s">
        <v>312</v>
      </c>
      <c r="D205" s="146" t="s">
        <v>124</v>
      </c>
      <c r="E205" s="147" t="s">
        <v>514</v>
      </c>
      <c r="F205" s="148" t="s">
        <v>515</v>
      </c>
      <c r="G205" s="149" t="s">
        <v>148</v>
      </c>
      <c r="H205" s="150" t="n">
        <v>1.5</v>
      </c>
      <c r="I205" s="151"/>
      <c r="J205" s="152" t="n">
        <f aca="false">ROUND(I205*H205,1)</f>
        <v>0</v>
      </c>
      <c r="K205" s="148" t="s">
        <v>128</v>
      </c>
      <c r="L205" s="23"/>
      <c r="M205" s="153"/>
      <c r="N205" s="154" t="s">
        <v>41</v>
      </c>
      <c r="P205" s="155" t="n">
        <f aca="false">O205*H205</f>
        <v>0</v>
      </c>
      <c r="Q205" s="155" t="n">
        <v>0</v>
      </c>
      <c r="R205" s="155" t="n">
        <f aca="false">Q205*H205</f>
        <v>0</v>
      </c>
      <c r="S205" s="155" t="n">
        <v>0</v>
      </c>
      <c r="T205" s="155" t="n">
        <f aca="false">S205*H205</f>
        <v>0</v>
      </c>
      <c r="U205" s="156"/>
      <c r="AR205" s="157" t="s">
        <v>129</v>
      </c>
      <c r="AT205" s="157" t="s">
        <v>124</v>
      </c>
      <c r="AU205" s="157" t="s">
        <v>130</v>
      </c>
      <c r="AY205" s="3" t="s">
        <v>119</v>
      </c>
      <c r="BE205" s="158" t="n">
        <f aca="false">IF(N205="základní",J205,0)</f>
        <v>0</v>
      </c>
      <c r="BF205" s="158" t="n">
        <f aca="false">IF(N205="snížená",J205,0)</f>
        <v>0</v>
      </c>
      <c r="BG205" s="158" t="n">
        <f aca="false">IF(N205="zákl. přenesená",J205,0)</f>
        <v>0</v>
      </c>
      <c r="BH205" s="158" t="n">
        <f aca="false">IF(N205="sníž. přenesená",J205,0)</f>
        <v>0</v>
      </c>
      <c r="BI205" s="158" t="n">
        <f aca="false">IF(N205="nulová",J205,0)</f>
        <v>0</v>
      </c>
      <c r="BJ205" s="3" t="s">
        <v>78</v>
      </c>
      <c r="BK205" s="158" t="n">
        <f aca="false">ROUND(I205*H205,1)</f>
        <v>0</v>
      </c>
      <c r="BL205" s="3" t="s">
        <v>129</v>
      </c>
      <c r="BM205" s="157" t="s">
        <v>516</v>
      </c>
    </row>
    <row r="206" s="22" customFormat="true" ht="15" hidden="false" customHeight="false" outlineLevel="0" collapsed="false">
      <c r="B206" s="23"/>
      <c r="D206" s="159" t="s">
        <v>132</v>
      </c>
      <c r="F206" s="160" t="s">
        <v>517</v>
      </c>
      <c r="I206" s="161"/>
      <c r="L206" s="23"/>
      <c r="M206" s="162"/>
      <c r="U206" s="54"/>
      <c r="AT206" s="3" t="s">
        <v>132</v>
      </c>
      <c r="AU206" s="3" t="s">
        <v>130</v>
      </c>
    </row>
    <row r="207" s="22" customFormat="true" ht="24" hidden="false" customHeight="true" outlineLevel="0" collapsed="false">
      <c r="B207" s="23"/>
      <c r="C207" s="146" t="s">
        <v>318</v>
      </c>
      <c r="D207" s="146" t="s">
        <v>124</v>
      </c>
      <c r="E207" s="147" t="s">
        <v>518</v>
      </c>
      <c r="F207" s="148" t="s">
        <v>519</v>
      </c>
      <c r="G207" s="149" t="s">
        <v>148</v>
      </c>
      <c r="H207" s="150" t="n">
        <v>1.5</v>
      </c>
      <c r="I207" s="151"/>
      <c r="J207" s="152" t="n">
        <f aca="false">ROUND(I207*H207,1)</f>
        <v>0</v>
      </c>
      <c r="K207" s="148"/>
      <c r="L207" s="23"/>
      <c r="M207" s="153"/>
      <c r="N207" s="154" t="s">
        <v>41</v>
      </c>
      <c r="P207" s="155" t="n">
        <f aca="false">O207*H207</f>
        <v>0</v>
      </c>
      <c r="Q207" s="155" t="n">
        <v>0.004</v>
      </c>
      <c r="R207" s="155" t="n">
        <f aca="false">Q207*H207</f>
        <v>0.006</v>
      </c>
      <c r="S207" s="155" t="n">
        <v>0</v>
      </c>
      <c r="T207" s="155" t="n">
        <f aca="false">S207*H207</f>
        <v>0</v>
      </c>
      <c r="U207" s="156"/>
      <c r="AR207" s="157" t="s">
        <v>129</v>
      </c>
      <c r="AT207" s="157" t="s">
        <v>124</v>
      </c>
      <c r="AU207" s="157" t="s">
        <v>130</v>
      </c>
      <c r="AY207" s="3" t="s">
        <v>119</v>
      </c>
      <c r="BE207" s="158" t="n">
        <f aca="false">IF(N207="základní",J207,0)</f>
        <v>0</v>
      </c>
      <c r="BF207" s="158" t="n">
        <f aca="false">IF(N207="snížená",J207,0)</f>
        <v>0</v>
      </c>
      <c r="BG207" s="158" t="n">
        <f aca="false">IF(N207="zákl. přenesená",J207,0)</f>
        <v>0</v>
      </c>
      <c r="BH207" s="158" t="n">
        <f aca="false">IF(N207="sníž. přenesená",J207,0)</f>
        <v>0</v>
      </c>
      <c r="BI207" s="158" t="n">
        <f aca="false">IF(N207="nulová",J207,0)</f>
        <v>0</v>
      </c>
      <c r="BJ207" s="3" t="s">
        <v>78</v>
      </c>
      <c r="BK207" s="158" t="n">
        <f aca="false">ROUND(I207*H207,1)</f>
        <v>0</v>
      </c>
      <c r="BL207" s="3" t="s">
        <v>129</v>
      </c>
      <c r="BM207" s="157" t="s">
        <v>520</v>
      </c>
    </row>
    <row r="208" s="22" customFormat="true" ht="16.5" hidden="false" customHeight="true" outlineLevel="0" collapsed="false">
      <c r="B208" s="23"/>
      <c r="C208" s="146" t="s">
        <v>324</v>
      </c>
      <c r="D208" s="146" t="s">
        <v>124</v>
      </c>
      <c r="E208" s="147" t="s">
        <v>521</v>
      </c>
      <c r="F208" s="148" t="s">
        <v>522</v>
      </c>
      <c r="G208" s="149" t="s">
        <v>148</v>
      </c>
      <c r="H208" s="150" t="n">
        <v>1.5</v>
      </c>
      <c r="I208" s="151"/>
      <c r="J208" s="152" t="n">
        <f aca="false">ROUND(I208*H208,1)</f>
        <v>0</v>
      </c>
      <c r="K208" s="148" t="s">
        <v>128</v>
      </c>
      <c r="L208" s="23"/>
      <c r="M208" s="153"/>
      <c r="N208" s="154" t="s">
        <v>41</v>
      </c>
      <c r="P208" s="155" t="n">
        <f aca="false">O208*H208</f>
        <v>0</v>
      </c>
      <c r="Q208" s="155" t="n">
        <v>0</v>
      </c>
      <c r="R208" s="155" t="n">
        <f aca="false">Q208*H208</f>
        <v>0</v>
      </c>
      <c r="S208" s="155" t="n">
        <v>0</v>
      </c>
      <c r="T208" s="155" t="n">
        <f aca="false">S208*H208</f>
        <v>0</v>
      </c>
      <c r="U208" s="156"/>
      <c r="AR208" s="157" t="s">
        <v>129</v>
      </c>
      <c r="AT208" s="157" t="s">
        <v>124</v>
      </c>
      <c r="AU208" s="157" t="s">
        <v>130</v>
      </c>
      <c r="AY208" s="3" t="s">
        <v>119</v>
      </c>
      <c r="BE208" s="158" t="n">
        <f aca="false">IF(N208="základní",J208,0)</f>
        <v>0</v>
      </c>
      <c r="BF208" s="158" t="n">
        <f aca="false">IF(N208="snížená",J208,0)</f>
        <v>0</v>
      </c>
      <c r="BG208" s="158" t="n">
        <f aca="false">IF(N208="zákl. přenesená",J208,0)</f>
        <v>0</v>
      </c>
      <c r="BH208" s="158" t="n">
        <f aca="false">IF(N208="sníž. přenesená",J208,0)</f>
        <v>0</v>
      </c>
      <c r="BI208" s="158" t="n">
        <f aca="false">IF(N208="nulová",J208,0)</f>
        <v>0</v>
      </c>
      <c r="BJ208" s="3" t="s">
        <v>78</v>
      </c>
      <c r="BK208" s="158" t="n">
        <f aca="false">ROUND(I208*H208,1)</f>
        <v>0</v>
      </c>
      <c r="BL208" s="3" t="s">
        <v>129</v>
      </c>
      <c r="BM208" s="157" t="s">
        <v>523</v>
      </c>
    </row>
    <row r="209" s="22" customFormat="true" ht="15" hidden="false" customHeight="false" outlineLevel="0" collapsed="false">
      <c r="B209" s="23"/>
      <c r="D209" s="159" t="s">
        <v>132</v>
      </c>
      <c r="F209" s="160" t="s">
        <v>524</v>
      </c>
      <c r="I209" s="161"/>
      <c r="L209" s="23"/>
      <c r="M209" s="162"/>
      <c r="U209" s="54"/>
      <c r="AT209" s="3" t="s">
        <v>132</v>
      </c>
      <c r="AU209" s="3" t="s">
        <v>130</v>
      </c>
    </row>
    <row r="210" s="22" customFormat="true" ht="37.5" hidden="false" customHeight="true" outlineLevel="0" collapsed="false">
      <c r="B210" s="23"/>
      <c r="C210" s="146" t="s">
        <v>333</v>
      </c>
      <c r="D210" s="146" t="s">
        <v>124</v>
      </c>
      <c r="E210" s="147" t="s">
        <v>525</v>
      </c>
      <c r="F210" s="148" t="s">
        <v>526</v>
      </c>
      <c r="G210" s="149" t="s">
        <v>167</v>
      </c>
      <c r="H210" s="150" t="n">
        <v>3</v>
      </c>
      <c r="I210" s="151"/>
      <c r="J210" s="152" t="n">
        <f aca="false">ROUND(I210*H210,1)</f>
        <v>0</v>
      </c>
      <c r="K210" s="148" t="s">
        <v>128</v>
      </c>
      <c r="L210" s="23"/>
      <c r="M210" s="153"/>
      <c r="N210" s="154" t="s">
        <v>41</v>
      </c>
      <c r="P210" s="155" t="n">
        <f aca="false">O210*H210</f>
        <v>0</v>
      </c>
      <c r="Q210" s="155" t="n">
        <v>0.05328</v>
      </c>
      <c r="R210" s="155" t="n">
        <f aca="false">Q210*H210</f>
        <v>0.15984</v>
      </c>
      <c r="S210" s="155" t="n">
        <v>0</v>
      </c>
      <c r="T210" s="155" t="n">
        <f aca="false">S210*H210</f>
        <v>0</v>
      </c>
      <c r="U210" s="156"/>
      <c r="AR210" s="157" t="s">
        <v>129</v>
      </c>
      <c r="AT210" s="157" t="s">
        <v>124</v>
      </c>
      <c r="AU210" s="157" t="s">
        <v>130</v>
      </c>
      <c r="AY210" s="3" t="s">
        <v>119</v>
      </c>
      <c r="BE210" s="158" t="n">
        <f aca="false">IF(N210="základní",J210,0)</f>
        <v>0</v>
      </c>
      <c r="BF210" s="158" t="n">
        <f aca="false">IF(N210="snížená",J210,0)</f>
        <v>0</v>
      </c>
      <c r="BG210" s="158" t="n">
        <f aca="false">IF(N210="zákl. přenesená",J210,0)</f>
        <v>0</v>
      </c>
      <c r="BH210" s="158" t="n">
        <f aca="false">IF(N210="sníž. přenesená",J210,0)</f>
        <v>0</v>
      </c>
      <c r="BI210" s="158" t="n">
        <f aca="false">IF(N210="nulová",J210,0)</f>
        <v>0</v>
      </c>
      <c r="BJ210" s="3" t="s">
        <v>78</v>
      </c>
      <c r="BK210" s="158" t="n">
        <f aca="false">ROUND(I210*H210,1)</f>
        <v>0</v>
      </c>
      <c r="BL210" s="3" t="s">
        <v>129</v>
      </c>
      <c r="BM210" s="157" t="s">
        <v>527</v>
      </c>
    </row>
    <row r="211" s="22" customFormat="true" ht="15" hidden="false" customHeight="false" outlineLevel="0" collapsed="false">
      <c r="B211" s="23"/>
      <c r="D211" s="159" t="s">
        <v>132</v>
      </c>
      <c r="F211" s="160" t="s">
        <v>528</v>
      </c>
      <c r="I211" s="161"/>
      <c r="L211" s="23"/>
      <c r="M211" s="162"/>
      <c r="U211" s="54"/>
      <c r="AT211" s="3" t="s">
        <v>132</v>
      </c>
      <c r="AU211" s="3" t="s">
        <v>130</v>
      </c>
    </row>
    <row r="212" s="163" customFormat="true" ht="15" hidden="false" customHeight="false" outlineLevel="0" collapsed="false">
      <c r="B212" s="164"/>
      <c r="D212" s="165" t="s">
        <v>138</v>
      </c>
      <c r="E212" s="166"/>
      <c r="F212" s="167" t="s">
        <v>529</v>
      </c>
      <c r="H212" s="168" t="n">
        <v>3</v>
      </c>
      <c r="I212" s="169"/>
      <c r="L212" s="164"/>
      <c r="M212" s="170"/>
      <c r="U212" s="171"/>
      <c r="AT212" s="166" t="s">
        <v>138</v>
      </c>
      <c r="AU212" s="166" t="s">
        <v>130</v>
      </c>
      <c r="AV212" s="163" t="s">
        <v>80</v>
      </c>
      <c r="AW212" s="163" t="s">
        <v>31</v>
      </c>
      <c r="AX212" s="163" t="s">
        <v>78</v>
      </c>
      <c r="AY212" s="166" t="s">
        <v>119</v>
      </c>
    </row>
    <row r="213" s="133" customFormat="true" ht="20.25" hidden="false" customHeight="true" outlineLevel="0" collapsed="false">
      <c r="B213" s="134"/>
      <c r="D213" s="135" t="s">
        <v>69</v>
      </c>
      <c r="E213" s="144" t="s">
        <v>530</v>
      </c>
      <c r="F213" s="144" t="s">
        <v>531</v>
      </c>
      <c r="I213" s="137"/>
      <c r="J213" s="145" t="n">
        <f aca="false">BK213</f>
        <v>0</v>
      </c>
      <c r="L213" s="134"/>
      <c r="M213" s="139"/>
      <c r="P213" s="140" t="n">
        <f aca="false">SUM(P214:P216)</f>
        <v>0</v>
      </c>
      <c r="R213" s="140" t="n">
        <f aca="false">SUM(R214:R216)</f>
        <v>0.0774375</v>
      </c>
      <c r="T213" s="140" t="n">
        <f aca="false">SUM(T214:T216)</f>
        <v>0</v>
      </c>
      <c r="U213" s="141"/>
      <c r="AR213" s="135" t="s">
        <v>78</v>
      </c>
      <c r="AT213" s="142" t="s">
        <v>69</v>
      </c>
      <c r="AU213" s="142" t="s">
        <v>80</v>
      </c>
      <c r="AY213" s="135" t="s">
        <v>119</v>
      </c>
      <c r="BK213" s="143" t="n">
        <f aca="false">SUM(BK214:BK216)</f>
        <v>0</v>
      </c>
    </row>
    <row r="214" s="22" customFormat="true" ht="16.5" hidden="false" customHeight="true" outlineLevel="0" collapsed="false">
      <c r="B214" s="23"/>
      <c r="C214" s="146" t="s">
        <v>339</v>
      </c>
      <c r="D214" s="146" t="s">
        <v>124</v>
      </c>
      <c r="E214" s="147" t="s">
        <v>532</v>
      </c>
      <c r="F214" s="148" t="s">
        <v>533</v>
      </c>
      <c r="G214" s="149" t="s">
        <v>290</v>
      </c>
      <c r="H214" s="150" t="n">
        <v>3.75</v>
      </c>
      <c r="I214" s="151"/>
      <c r="J214" s="152" t="n">
        <f aca="false">ROUND(I214*H214,1)</f>
        <v>0</v>
      </c>
      <c r="K214" s="148" t="s">
        <v>128</v>
      </c>
      <c r="L214" s="23"/>
      <c r="M214" s="153"/>
      <c r="N214" s="154" t="s">
        <v>41</v>
      </c>
      <c r="P214" s="155" t="n">
        <f aca="false">O214*H214</f>
        <v>0</v>
      </c>
      <c r="Q214" s="155" t="n">
        <v>0.02065</v>
      </c>
      <c r="R214" s="155" t="n">
        <f aca="false">Q214*H214</f>
        <v>0.0774375</v>
      </c>
      <c r="S214" s="155" t="n">
        <v>0</v>
      </c>
      <c r="T214" s="155" t="n">
        <f aca="false">S214*H214</f>
        <v>0</v>
      </c>
      <c r="U214" s="156"/>
      <c r="AR214" s="157" t="s">
        <v>129</v>
      </c>
      <c r="AT214" s="157" t="s">
        <v>124</v>
      </c>
      <c r="AU214" s="157" t="s">
        <v>130</v>
      </c>
      <c r="AY214" s="3" t="s">
        <v>119</v>
      </c>
      <c r="BE214" s="158" t="n">
        <f aca="false">IF(N214="základní",J214,0)</f>
        <v>0</v>
      </c>
      <c r="BF214" s="158" t="n">
        <f aca="false">IF(N214="snížená",J214,0)</f>
        <v>0</v>
      </c>
      <c r="BG214" s="158" t="n">
        <f aca="false">IF(N214="zákl. přenesená",J214,0)</f>
        <v>0</v>
      </c>
      <c r="BH214" s="158" t="n">
        <f aca="false">IF(N214="sníž. přenesená",J214,0)</f>
        <v>0</v>
      </c>
      <c r="BI214" s="158" t="n">
        <f aca="false">IF(N214="nulová",J214,0)</f>
        <v>0</v>
      </c>
      <c r="BJ214" s="3" t="s">
        <v>78</v>
      </c>
      <c r="BK214" s="158" t="n">
        <f aca="false">ROUND(I214*H214,1)</f>
        <v>0</v>
      </c>
      <c r="BL214" s="3" t="s">
        <v>129</v>
      </c>
      <c r="BM214" s="157" t="s">
        <v>534</v>
      </c>
    </row>
    <row r="215" s="22" customFormat="true" ht="15" hidden="false" customHeight="false" outlineLevel="0" collapsed="false">
      <c r="B215" s="23"/>
      <c r="D215" s="159" t="s">
        <v>132</v>
      </c>
      <c r="F215" s="160" t="s">
        <v>535</v>
      </c>
      <c r="I215" s="161"/>
      <c r="L215" s="23"/>
      <c r="M215" s="162"/>
      <c r="U215" s="54"/>
      <c r="AT215" s="3" t="s">
        <v>132</v>
      </c>
      <c r="AU215" s="3" t="s">
        <v>130</v>
      </c>
    </row>
    <row r="216" s="163" customFormat="true" ht="15" hidden="false" customHeight="false" outlineLevel="0" collapsed="false">
      <c r="B216" s="164"/>
      <c r="D216" s="165" t="s">
        <v>138</v>
      </c>
      <c r="E216" s="166"/>
      <c r="F216" s="167" t="s">
        <v>474</v>
      </c>
      <c r="H216" s="168" t="n">
        <v>3.75</v>
      </c>
      <c r="I216" s="169"/>
      <c r="L216" s="164"/>
      <c r="M216" s="170"/>
      <c r="U216" s="171"/>
      <c r="AT216" s="166" t="s">
        <v>138</v>
      </c>
      <c r="AU216" s="166" t="s">
        <v>130</v>
      </c>
      <c r="AV216" s="163" t="s">
        <v>80</v>
      </c>
      <c r="AW216" s="163" t="s">
        <v>31</v>
      </c>
      <c r="AX216" s="163" t="s">
        <v>78</v>
      </c>
      <c r="AY216" s="166" t="s">
        <v>119</v>
      </c>
    </row>
    <row r="217" s="133" customFormat="true" ht="20.25" hidden="false" customHeight="true" outlineLevel="0" collapsed="false">
      <c r="B217" s="134"/>
      <c r="D217" s="135" t="s">
        <v>69</v>
      </c>
      <c r="E217" s="144" t="s">
        <v>536</v>
      </c>
      <c r="F217" s="144" t="s">
        <v>537</v>
      </c>
      <c r="I217" s="137"/>
      <c r="J217" s="145" t="n">
        <f aca="false">BK217</f>
        <v>0</v>
      </c>
      <c r="L217" s="134"/>
      <c r="M217" s="139"/>
      <c r="P217" s="140" t="n">
        <f aca="false">SUM(P218:P238)</f>
        <v>0</v>
      </c>
      <c r="R217" s="140" t="n">
        <f aca="false">SUM(R218:R238)</f>
        <v>2.5168836</v>
      </c>
      <c r="T217" s="140" t="n">
        <f aca="false">SUM(T218:T238)</f>
        <v>0</v>
      </c>
      <c r="U217" s="141"/>
      <c r="AR217" s="135" t="s">
        <v>78</v>
      </c>
      <c r="AT217" s="142" t="s">
        <v>69</v>
      </c>
      <c r="AU217" s="142" t="s">
        <v>80</v>
      </c>
      <c r="AY217" s="135" t="s">
        <v>119</v>
      </c>
      <c r="BK217" s="143" t="n">
        <f aca="false">SUM(BK218:BK238)</f>
        <v>0</v>
      </c>
    </row>
    <row r="218" s="22" customFormat="true" ht="24" hidden="false" customHeight="true" outlineLevel="0" collapsed="false">
      <c r="B218" s="23"/>
      <c r="C218" s="146" t="s">
        <v>344</v>
      </c>
      <c r="D218" s="146" t="s">
        <v>124</v>
      </c>
      <c r="E218" s="147" t="s">
        <v>538</v>
      </c>
      <c r="F218" s="148" t="s">
        <v>539</v>
      </c>
      <c r="G218" s="149" t="s">
        <v>176</v>
      </c>
      <c r="H218" s="150" t="n">
        <v>0.068</v>
      </c>
      <c r="I218" s="151"/>
      <c r="J218" s="152" t="n">
        <f aca="false">ROUND(I218*H218,1)</f>
        <v>0</v>
      </c>
      <c r="K218" s="148" t="s">
        <v>128</v>
      </c>
      <c r="L218" s="23"/>
      <c r="M218" s="153"/>
      <c r="N218" s="154" t="s">
        <v>41</v>
      </c>
      <c r="P218" s="155" t="n">
        <f aca="false">O218*H218</f>
        <v>0</v>
      </c>
      <c r="Q218" s="155" t="n">
        <v>2.30102</v>
      </c>
      <c r="R218" s="155" t="n">
        <f aca="false">Q218*H218</f>
        <v>0.15646936</v>
      </c>
      <c r="S218" s="155" t="n">
        <v>0</v>
      </c>
      <c r="T218" s="155" t="n">
        <f aca="false">S218*H218</f>
        <v>0</v>
      </c>
      <c r="U218" s="156"/>
      <c r="AR218" s="157" t="s">
        <v>129</v>
      </c>
      <c r="AT218" s="157" t="s">
        <v>124</v>
      </c>
      <c r="AU218" s="157" t="s">
        <v>130</v>
      </c>
      <c r="AY218" s="3" t="s">
        <v>119</v>
      </c>
      <c r="BE218" s="158" t="n">
        <f aca="false">IF(N218="základní",J218,0)</f>
        <v>0</v>
      </c>
      <c r="BF218" s="158" t="n">
        <f aca="false">IF(N218="snížená",J218,0)</f>
        <v>0</v>
      </c>
      <c r="BG218" s="158" t="n">
        <f aca="false">IF(N218="zákl. přenesená",J218,0)</f>
        <v>0</v>
      </c>
      <c r="BH218" s="158" t="n">
        <f aca="false">IF(N218="sníž. přenesená",J218,0)</f>
        <v>0</v>
      </c>
      <c r="BI218" s="158" t="n">
        <f aca="false">IF(N218="nulová",J218,0)</f>
        <v>0</v>
      </c>
      <c r="BJ218" s="3" t="s">
        <v>78</v>
      </c>
      <c r="BK218" s="158" t="n">
        <f aca="false">ROUND(I218*H218,1)</f>
        <v>0</v>
      </c>
      <c r="BL218" s="3" t="s">
        <v>129</v>
      </c>
      <c r="BM218" s="157" t="s">
        <v>540</v>
      </c>
    </row>
    <row r="219" s="22" customFormat="true" ht="15" hidden="false" customHeight="false" outlineLevel="0" collapsed="false">
      <c r="B219" s="23"/>
      <c r="D219" s="159" t="s">
        <v>132</v>
      </c>
      <c r="F219" s="160" t="s">
        <v>541</v>
      </c>
      <c r="I219" s="161"/>
      <c r="L219" s="23"/>
      <c r="M219" s="162"/>
      <c r="U219" s="54"/>
      <c r="AT219" s="3" t="s">
        <v>132</v>
      </c>
      <c r="AU219" s="3" t="s">
        <v>130</v>
      </c>
    </row>
    <row r="220" s="163" customFormat="true" ht="15" hidden="false" customHeight="false" outlineLevel="0" collapsed="false">
      <c r="B220" s="164"/>
      <c r="D220" s="165" t="s">
        <v>138</v>
      </c>
      <c r="E220" s="166"/>
      <c r="F220" s="167" t="s">
        <v>542</v>
      </c>
      <c r="H220" s="168" t="n">
        <v>0.068</v>
      </c>
      <c r="I220" s="169"/>
      <c r="L220" s="164"/>
      <c r="M220" s="170"/>
      <c r="U220" s="171"/>
      <c r="AT220" s="166" t="s">
        <v>138</v>
      </c>
      <c r="AU220" s="166" t="s">
        <v>130</v>
      </c>
      <c r="AV220" s="163" t="s">
        <v>80</v>
      </c>
      <c r="AW220" s="163" t="s">
        <v>31</v>
      </c>
      <c r="AX220" s="163" t="s">
        <v>78</v>
      </c>
      <c r="AY220" s="166" t="s">
        <v>119</v>
      </c>
    </row>
    <row r="221" s="22" customFormat="true" ht="24" hidden="false" customHeight="true" outlineLevel="0" collapsed="false">
      <c r="B221" s="23"/>
      <c r="C221" s="146" t="s">
        <v>350</v>
      </c>
      <c r="D221" s="146" t="s">
        <v>124</v>
      </c>
      <c r="E221" s="147" t="s">
        <v>543</v>
      </c>
      <c r="F221" s="148" t="s">
        <v>544</v>
      </c>
      <c r="G221" s="149" t="s">
        <v>176</v>
      </c>
      <c r="H221" s="150" t="n">
        <v>0.4</v>
      </c>
      <c r="I221" s="151"/>
      <c r="J221" s="152" t="n">
        <f aca="false">ROUND(I221*H221,1)</f>
        <v>0</v>
      </c>
      <c r="K221" s="148" t="s">
        <v>128</v>
      </c>
      <c r="L221" s="23"/>
      <c r="M221" s="153"/>
      <c r="N221" s="154" t="s">
        <v>41</v>
      </c>
      <c r="P221" s="155" t="n">
        <f aca="false">O221*H221</f>
        <v>0</v>
      </c>
      <c r="Q221" s="155" t="n">
        <v>2.30102</v>
      </c>
      <c r="R221" s="155" t="n">
        <f aca="false">Q221*H221</f>
        <v>0.920408</v>
      </c>
      <c r="S221" s="155" t="n">
        <v>0</v>
      </c>
      <c r="T221" s="155" t="n">
        <f aca="false">S221*H221</f>
        <v>0</v>
      </c>
      <c r="U221" s="156"/>
      <c r="AR221" s="157" t="s">
        <v>129</v>
      </c>
      <c r="AT221" s="157" t="s">
        <v>124</v>
      </c>
      <c r="AU221" s="157" t="s">
        <v>130</v>
      </c>
      <c r="AY221" s="3" t="s">
        <v>119</v>
      </c>
      <c r="BE221" s="158" t="n">
        <f aca="false">IF(N221="základní",J221,0)</f>
        <v>0</v>
      </c>
      <c r="BF221" s="158" t="n">
        <f aca="false">IF(N221="snížená",J221,0)</f>
        <v>0</v>
      </c>
      <c r="BG221" s="158" t="n">
        <f aca="false">IF(N221="zákl. přenesená",J221,0)</f>
        <v>0</v>
      </c>
      <c r="BH221" s="158" t="n">
        <f aca="false">IF(N221="sníž. přenesená",J221,0)</f>
        <v>0</v>
      </c>
      <c r="BI221" s="158" t="n">
        <f aca="false">IF(N221="nulová",J221,0)</f>
        <v>0</v>
      </c>
      <c r="BJ221" s="3" t="s">
        <v>78</v>
      </c>
      <c r="BK221" s="158" t="n">
        <f aca="false">ROUND(I221*H221,1)</f>
        <v>0</v>
      </c>
      <c r="BL221" s="3" t="s">
        <v>129</v>
      </c>
      <c r="BM221" s="157" t="s">
        <v>545</v>
      </c>
    </row>
    <row r="222" s="22" customFormat="true" ht="15" hidden="false" customHeight="false" outlineLevel="0" collapsed="false">
      <c r="B222" s="23"/>
      <c r="D222" s="159" t="s">
        <v>132</v>
      </c>
      <c r="F222" s="160" t="s">
        <v>546</v>
      </c>
      <c r="I222" s="161"/>
      <c r="L222" s="23"/>
      <c r="M222" s="162"/>
      <c r="U222" s="54"/>
      <c r="AT222" s="3" t="s">
        <v>132</v>
      </c>
      <c r="AU222" s="3" t="s">
        <v>130</v>
      </c>
    </row>
    <row r="223" s="163" customFormat="true" ht="15" hidden="false" customHeight="false" outlineLevel="0" collapsed="false">
      <c r="B223" s="164"/>
      <c r="D223" s="165" t="s">
        <v>138</v>
      </c>
      <c r="E223" s="166"/>
      <c r="F223" s="167" t="s">
        <v>547</v>
      </c>
      <c r="H223" s="168" t="n">
        <v>0.3</v>
      </c>
      <c r="I223" s="169"/>
      <c r="L223" s="164"/>
      <c r="M223" s="170"/>
      <c r="U223" s="171"/>
      <c r="AT223" s="166" t="s">
        <v>138</v>
      </c>
      <c r="AU223" s="166" t="s">
        <v>130</v>
      </c>
      <c r="AV223" s="163" t="s">
        <v>80</v>
      </c>
      <c r="AW223" s="163" t="s">
        <v>31</v>
      </c>
      <c r="AX223" s="163" t="s">
        <v>70</v>
      </c>
      <c r="AY223" s="166" t="s">
        <v>119</v>
      </c>
    </row>
    <row r="224" s="163" customFormat="true" ht="15" hidden="false" customHeight="false" outlineLevel="0" collapsed="false">
      <c r="B224" s="164"/>
      <c r="D224" s="165" t="s">
        <v>138</v>
      </c>
      <c r="E224" s="166"/>
      <c r="F224" s="167" t="s">
        <v>548</v>
      </c>
      <c r="H224" s="168" t="n">
        <v>0.1</v>
      </c>
      <c r="I224" s="169"/>
      <c r="L224" s="164"/>
      <c r="M224" s="170"/>
      <c r="U224" s="171"/>
      <c r="AT224" s="166" t="s">
        <v>138</v>
      </c>
      <c r="AU224" s="166" t="s">
        <v>130</v>
      </c>
      <c r="AV224" s="163" t="s">
        <v>80</v>
      </c>
      <c r="AW224" s="163" t="s">
        <v>31</v>
      </c>
      <c r="AX224" s="163" t="s">
        <v>70</v>
      </c>
      <c r="AY224" s="166" t="s">
        <v>119</v>
      </c>
    </row>
    <row r="225" s="172" customFormat="true" ht="15" hidden="false" customHeight="false" outlineLevel="0" collapsed="false">
      <c r="B225" s="173"/>
      <c r="D225" s="165" t="s">
        <v>138</v>
      </c>
      <c r="E225" s="174"/>
      <c r="F225" s="175" t="s">
        <v>172</v>
      </c>
      <c r="H225" s="176" t="n">
        <v>0.4</v>
      </c>
      <c r="I225" s="177"/>
      <c r="L225" s="173"/>
      <c r="M225" s="178"/>
      <c r="U225" s="179"/>
      <c r="AT225" s="174" t="s">
        <v>138</v>
      </c>
      <c r="AU225" s="174" t="s">
        <v>130</v>
      </c>
      <c r="AV225" s="172" t="s">
        <v>129</v>
      </c>
      <c r="AW225" s="172" t="s">
        <v>31</v>
      </c>
      <c r="AX225" s="172" t="s">
        <v>78</v>
      </c>
      <c r="AY225" s="174" t="s">
        <v>119</v>
      </c>
    </row>
    <row r="226" s="22" customFormat="true" ht="16.5" hidden="false" customHeight="true" outlineLevel="0" collapsed="false">
      <c r="B226" s="23"/>
      <c r="C226" s="146" t="s">
        <v>355</v>
      </c>
      <c r="D226" s="146" t="s">
        <v>124</v>
      </c>
      <c r="E226" s="147" t="s">
        <v>549</v>
      </c>
      <c r="F226" s="148" t="s">
        <v>550</v>
      </c>
      <c r="G226" s="149" t="s">
        <v>148</v>
      </c>
      <c r="H226" s="150" t="n">
        <v>53.5</v>
      </c>
      <c r="I226" s="151"/>
      <c r="J226" s="152" t="n">
        <f aca="false">ROUND(I226*H226,1)</f>
        <v>0</v>
      </c>
      <c r="K226" s="148" t="s">
        <v>128</v>
      </c>
      <c r="L226" s="23"/>
      <c r="M226" s="153"/>
      <c r="N226" s="154" t="s">
        <v>41</v>
      </c>
      <c r="P226" s="155" t="n">
        <f aca="false">O226*H226</f>
        <v>0</v>
      </c>
      <c r="Q226" s="155" t="n">
        <v>0</v>
      </c>
      <c r="R226" s="155" t="n">
        <f aca="false">Q226*H226</f>
        <v>0</v>
      </c>
      <c r="S226" s="155" t="n">
        <v>0</v>
      </c>
      <c r="T226" s="155" t="n">
        <f aca="false">S226*H226</f>
        <v>0</v>
      </c>
      <c r="U226" s="156"/>
      <c r="AR226" s="157" t="s">
        <v>129</v>
      </c>
      <c r="AT226" s="157" t="s">
        <v>124</v>
      </c>
      <c r="AU226" s="157" t="s">
        <v>130</v>
      </c>
      <c r="AY226" s="3" t="s">
        <v>119</v>
      </c>
      <c r="BE226" s="158" t="n">
        <f aca="false">IF(N226="základní",J226,0)</f>
        <v>0</v>
      </c>
      <c r="BF226" s="158" t="n">
        <f aca="false">IF(N226="snížená",J226,0)</f>
        <v>0</v>
      </c>
      <c r="BG226" s="158" t="n">
        <f aca="false">IF(N226="zákl. přenesená",J226,0)</f>
        <v>0</v>
      </c>
      <c r="BH226" s="158" t="n">
        <f aca="false">IF(N226="sníž. přenesená",J226,0)</f>
        <v>0</v>
      </c>
      <c r="BI226" s="158" t="n">
        <f aca="false">IF(N226="nulová",J226,0)</f>
        <v>0</v>
      </c>
      <c r="BJ226" s="3" t="s">
        <v>78</v>
      </c>
      <c r="BK226" s="158" t="n">
        <f aca="false">ROUND(I226*H226,1)</f>
        <v>0</v>
      </c>
      <c r="BL226" s="3" t="s">
        <v>129</v>
      </c>
      <c r="BM226" s="157" t="s">
        <v>551</v>
      </c>
    </row>
    <row r="227" s="22" customFormat="true" ht="15" hidden="false" customHeight="false" outlineLevel="0" collapsed="false">
      <c r="B227" s="23"/>
      <c r="D227" s="159" t="s">
        <v>132</v>
      </c>
      <c r="F227" s="160" t="s">
        <v>552</v>
      </c>
      <c r="I227" s="161"/>
      <c r="L227" s="23"/>
      <c r="M227" s="162"/>
      <c r="U227" s="54"/>
      <c r="AT227" s="3" t="s">
        <v>132</v>
      </c>
      <c r="AU227" s="3" t="s">
        <v>130</v>
      </c>
    </row>
    <row r="228" s="163" customFormat="true" ht="15" hidden="false" customHeight="false" outlineLevel="0" collapsed="false">
      <c r="B228" s="164"/>
      <c r="D228" s="165" t="s">
        <v>138</v>
      </c>
      <c r="E228" s="166"/>
      <c r="F228" s="167" t="s">
        <v>433</v>
      </c>
      <c r="H228" s="168" t="n">
        <v>53.5</v>
      </c>
      <c r="I228" s="169"/>
      <c r="L228" s="164"/>
      <c r="M228" s="170"/>
      <c r="U228" s="171"/>
      <c r="AT228" s="166" t="s">
        <v>138</v>
      </c>
      <c r="AU228" s="166" t="s">
        <v>130</v>
      </c>
      <c r="AV228" s="163" t="s">
        <v>80</v>
      </c>
      <c r="AW228" s="163" t="s">
        <v>31</v>
      </c>
      <c r="AX228" s="163" t="s">
        <v>78</v>
      </c>
      <c r="AY228" s="166" t="s">
        <v>119</v>
      </c>
    </row>
    <row r="229" s="22" customFormat="true" ht="16.5" hidden="false" customHeight="true" outlineLevel="0" collapsed="false">
      <c r="B229" s="23"/>
      <c r="C229" s="146" t="s">
        <v>360</v>
      </c>
      <c r="D229" s="146" t="s">
        <v>124</v>
      </c>
      <c r="E229" s="147" t="s">
        <v>553</v>
      </c>
      <c r="F229" s="148" t="s">
        <v>554</v>
      </c>
      <c r="G229" s="149" t="s">
        <v>148</v>
      </c>
      <c r="H229" s="150" t="n">
        <v>107</v>
      </c>
      <c r="I229" s="151"/>
      <c r="J229" s="152" t="n">
        <f aca="false">ROUND(I229*H229,1)</f>
        <v>0</v>
      </c>
      <c r="K229" s="148" t="s">
        <v>128</v>
      </c>
      <c r="L229" s="23"/>
      <c r="M229" s="153"/>
      <c r="N229" s="154" t="s">
        <v>41</v>
      </c>
      <c r="P229" s="155" t="n">
        <f aca="false">O229*H229</f>
        <v>0</v>
      </c>
      <c r="Q229" s="155" t="n">
        <v>0</v>
      </c>
      <c r="R229" s="155" t="n">
        <f aca="false">Q229*H229</f>
        <v>0</v>
      </c>
      <c r="S229" s="155" t="n">
        <v>0</v>
      </c>
      <c r="T229" s="155" t="n">
        <f aca="false">S229*H229</f>
        <v>0</v>
      </c>
      <c r="U229" s="156"/>
      <c r="AR229" s="157" t="s">
        <v>129</v>
      </c>
      <c r="AT229" s="157" t="s">
        <v>124</v>
      </c>
      <c r="AU229" s="157" t="s">
        <v>130</v>
      </c>
      <c r="AY229" s="3" t="s">
        <v>119</v>
      </c>
      <c r="BE229" s="158" t="n">
        <f aca="false">IF(N229="základní",J229,0)</f>
        <v>0</v>
      </c>
      <c r="BF229" s="158" t="n">
        <f aca="false">IF(N229="snížená",J229,0)</f>
        <v>0</v>
      </c>
      <c r="BG229" s="158" t="n">
        <f aca="false">IF(N229="zákl. přenesená",J229,0)</f>
        <v>0</v>
      </c>
      <c r="BH229" s="158" t="n">
        <f aca="false">IF(N229="sníž. přenesená",J229,0)</f>
        <v>0</v>
      </c>
      <c r="BI229" s="158" t="n">
        <f aca="false">IF(N229="nulová",J229,0)</f>
        <v>0</v>
      </c>
      <c r="BJ229" s="3" t="s">
        <v>78</v>
      </c>
      <c r="BK229" s="158" t="n">
        <f aca="false">ROUND(I229*H229,1)</f>
        <v>0</v>
      </c>
      <c r="BL229" s="3" t="s">
        <v>129</v>
      </c>
      <c r="BM229" s="157" t="s">
        <v>555</v>
      </c>
    </row>
    <row r="230" s="22" customFormat="true" ht="15" hidden="false" customHeight="false" outlineLevel="0" collapsed="false">
      <c r="B230" s="23"/>
      <c r="D230" s="159" t="s">
        <v>132</v>
      </c>
      <c r="F230" s="160" t="s">
        <v>556</v>
      </c>
      <c r="I230" s="161"/>
      <c r="L230" s="23"/>
      <c r="M230" s="162"/>
      <c r="U230" s="54"/>
      <c r="AT230" s="3" t="s">
        <v>132</v>
      </c>
      <c r="AU230" s="3" t="s">
        <v>130</v>
      </c>
    </row>
    <row r="231" s="163" customFormat="true" ht="15" hidden="false" customHeight="false" outlineLevel="0" collapsed="false">
      <c r="B231" s="164"/>
      <c r="D231" s="165" t="s">
        <v>138</v>
      </c>
      <c r="E231" s="166"/>
      <c r="F231" s="167" t="s">
        <v>557</v>
      </c>
      <c r="H231" s="168" t="n">
        <v>107</v>
      </c>
      <c r="I231" s="169"/>
      <c r="L231" s="164"/>
      <c r="M231" s="170"/>
      <c r="U231" s="171"/>
      <c r="AT231" s="166" t="s">
        <v>138</v>
      </c>
      <c r="AU231" s="166" t="s">
        <v>130</v>
      </c>
      <c r="AV231" s="163" t="s">
        <v>80</v>
      </c>
      <c r="AW231" s="163" t="s">
        <v>31</v>
      </c>
      <c r="AX231" s="163" t="s">
        <v>78</v>
      </c>
      <c r="AY231" s="166" t="s">
        <v>119</v>
      </c>
    </row>
    <row r="232" s="22" customFormat="true" ht="33" hidden="false" customHeight="true" outlineLevel="0" collapsed="false">
      <c r="B232" s="23"/>
      <c r="C232" s="146" t="s">
        <v>386</v>
      </c>
      <c r="D232" s="146" t="s">
        <v>124</v>
      </c>
      <c r="E232" s="147" t="s">
        <v>558</v>
      </c>
      <c r="F232" s="148" t="s">
        <v>559</v>
      </c>
      <c r="G232" s="149" t="s">
        <v>148</v>
      </c>
      <c r="H232" s="150" t="n">
        <v>3.734</v>
      </c>
      <c r="I232" s="151"/>
      <c r="J232" s="152" t="n">
        <f aca="false">ROUND(I232*H232,1)</f>
        <v>0</v>
      </c>
      <c r="K232" s="148" t="s">
        <v>128</v>
      </c>
      <c r="L232" s="23"/>
      <c r="M232" s="153"/>
      <c r="N232" s="154" t="s">
        <v>41</v>
      </c>
      <c r="P232" s="155" t="n">
        <f aca="false">O232*H232</f>
        <v>0</v>
      </c>
      <c r="Q232" s="155" t="n">
        <v>0.09336</v>
      </c>
      <c r="R232" s="155" t="n">
        <f aca="false">Q232*H232</f>
        <v>0.34860624</v>
      </c>
      <c r="S232" s="155" t="n">
        <v>0</v>
      </c>
      <c r="T232" s="155" t="n">
        <f aca="false">S232*H232</f>
        <v>0</v>
      </c>
      <c r="U232" s="156"/>
      <c r="AR232" s="157" t="s">
        <v>129</v>
      </c>
      <c r="AT232" s="157" t="s">
        <v>124</v>
      </c>
      <c r="AU232" s="157" t="s">
        <v>130</v>
      </c>
      <c r="AY232" s="3" t="s">
        <v>119</v>
      </c>
      <c r="BE232" s="158" t="n">
        <f aca="false">IF(N232="základní",J232,0)</f>
        <v>0</v>
      </c>
      <c r="BF232" s="158" t="n">
        <f aca="false">IF(N232="snížená",J232,0)</f>
        <v>0</v>
      </c>
      <c r="BG232" s="158" t="n">
        <f aca="false">IF(N232="zákl. přenesená",J232,0)</f>
        <v>0</v>
      </c>
      <c r="BH232" s="158" t="n">
        <f aca="false">IF(N232="sníž. přenesená",J232,0)</f>
        <v>0</v>
      </c>
      <c r="BI232" s="158" t="n">
        <f aca="false">IF(N232="nulová",J232,0)</f>
        <v>0</v>
      </c>
      <c r="BJ232" s="3" t="s">
        <v>78</v>
      </c>
      <c r="BK232" s="158" t="n">
        <f aca="false">ROUND(I232*H232,1)</f>
        <v>0</v>
      </c>
      <c r="BL232" s="3" t="s">
        <v>129</v>
      </c>
      <c r="BM232" s="157" t="s">
        <v>560</v>
      </c>
    </row>
    <row r="233" s="22" customFormat="true" ht="15" hidden="false" customHeight="false" outlineLevel="0" collapsed="false">
      <c r="B233" s="23"/>
      <c r="D233" s="159" t="s">
        <v>132</v>
      </c>
      <c r="F233" s="160" t="s">
        <v>561</v>
      </c>
      <c r="I233" s="161"/>
      <c r="L233" s="23"/>
      <c r="M233" s="162"/>
      <c r="U233" s="54"/>
      <c r="AT233" s="3" t="s">
        <v>132</v>
      </c>
      <c r="AU233" s="3" t="s">
        <v>130</v>
      </c>
    </row>
    <row r="234" s="191" customFormat="true" ht="15" hidden="false" customHeight="false" outlineLevel="0" collapsed="false">
      <c r="B234" s="192"/>
      <c r="D234" s="165" t="s">
        <v>138</v>
      </c>
      <c r="E234" s="193"/>
      <c r="F234" s="194" t="s">
        <v>562</v>
      </c>
      <c r="H234" s="193"/>
      <c r="I234" s="195"/>
      <c r="L234" s="192"/>
      <c r="M234" s="196"/>
      <c r="U234" s="197"/>
      <c r="AT234" s="193" t="s">
        <v>138</v>
      </c>
      <c r="AU234" s="193" t="s">
        <v>130</v>
      </c>
      <c r="AV234" s="191" t="s">
        <v>78</v>
      </c>
      <c r="AW234" s="191" t="s">
        <v>31</v>
      </c>
      <c r="AX234" s="191" t="s">
        <v>70</v>
      </c>
      <c r="AY234" s="193" t="s">
        <v>119</v>
      </c>
    </row>
    <row r="235" s="163" customFormat="true" ht="15" hidden="false" customHeight="false" outlineLevel="0" collapsed="false">
      <c r="B235" s="164"/>
      <c r="D235" s="165" t="s">
        <v>138</v>
      </c>
      <c r="E235" s="166"/>
      <c r="F235" s="167" t="s">
        <v>563</v>
      </c>
      <c r="H235" s="168" t="n">
        <v>3.734</v>
      </c>
      <c r="I235" s="169"/>
      <c r="L235" s="164"/>
      <c r="M235" s="170"/>
      <c r="U235" s="171"/>
      <c r="AT235" s="166" t="s">
        <v>138</v>
      </c>
      <c r="AU235" s="166" t="s">
        <v>130</v>
      </c>
      <c r="AV235" s="163" t="s">
        <v>80</v>
      </c>
      <c r="AW235" s="163" t="s">
        <v>31</v>
      </c>
      <c r="AX235" s="163" t="s">
        <v>78</v>
      </c>
      <c r="AY235" s="166" t="s">
        <v>119</v>
      </c>
    </row>
    <row r="236" s="22" customFormat="true" ht="16.5" hidden="false" customHeight="true" outlineLevel="0" collapsed="false">
      <c r="B236" s="23"/>
      <c r="C236" s="146" t="s">
        <v>564</v>
      </c>
      <c r="D236" s="146" t="s">
        <v>124</v>
      </c>
      <c r="E236" s="147" t="s">
        <v>565</v>
      </c>
      <c r="F236" s="148" t="s">
        <v>566</v>
      </c>
      <c r="G236" s="149" t="s">
        <v>148</v>
      </c>
      <c r="H236" s="150" t="n">
        <v>53.5</v>
      </c>
      <c r="I236" s="151"/>
      <c r="J236" s="152" t="n">
        <f aca="false">ROUND(I236*H236,1)</f>
        <v>0</v>
      </c>
      <c r="K236" s="148" t="s">
        <v>128</v>
      </c>
      <c r="L236" s="23"/>
      <c r="M236" s="153"/>
      <c r="N236" s="154" t="s">
        <v>41</v>
      </c>
      <c r="P236" s="155" t="n">
        <f aca="false">O236*H236</f>
        <v>0</v>
      </c>
      <c r="Q236" s="155" t="n">
        <v>0.0204</v>
      </c>
      <c r="R236" s="155" t="n">
        <f aca="false">Q236*H236</f>
        <v>1.0914</v>
      </c>
      <c r="S236" s="155" t="n">
        <v>0</v>
      </c>
      <c r="T236" s="155" t="n">
        <f aca="false">S236*H236</f>
        <v>0</v>
      </c>
      <c r="U236" s="156"/>
      <c r="AR236" s="157" t="s">
        <v>129</v>
      </c>
      <c r="AT236" s="157" t="s">
        <v>124</v>
      </c>
      <c r="AU236" s="157" t="s">
        <v>130</v>
      </c>
      <c r="AY236" s="3" t="s">
        <v>119</v>
      </c>
      <c r="BE236" s="158" t="n">
        <f aca="false">IF(N236="základní",J236,0)</f>
        <v>0</v>
      </c>
      <c r="BF236" s="158" t="n">
        <f aca="false">IF(N236="snížená",J236,0)</f>
        <v>0</v>
      </c>
      <c r="BG236" s="158" t="n">
        <f aca="false">IF(N236="zákl. přenesená",J236,0)</f>
        <v>0</v>
      </c>
      <c r="BH236" s="158" t="n">
        <f aca="false">IF(N236="sníž. přenesená",J236,0)</f>
        <v>0</v>
      </c>
      <c r="BI236" s="158" t="n">
        <f aca="false">IF(N236="nulová",J236,0)</f>
        <v>0</v>
      </c>
      <c r="BJ236" s="3" t="s">
        <v>78</v>
      </c>
      <c r="BK236" s="158" t="n">
        <f aca="false">ROUND(I236*H236,1)</f>
        <v>0</v>
      </c>
      <c r="BL236" s="3" t="s">
        <v>129</v>
      </c>
      <c r="BM236" s="157" t="s">
        <v>567</v>
      </c>
    </row>
    <row r="237" s="22" customFormat="true" ht="15" hidden="false" customHeight="false" outlineLevel="0" collapsed="false">
      <c r="B237" s="23"/>
      <c r="D237" s="159" t="s">
        <v>132</v>
      </c>
      <c r="F237" s="160" t="s">
        <v>568</v>
      </c>
      <c r="I237" s="161"/>
      <c r="L237" s="23"/>
      <c r="M237" s="162"/>
      <c r="U237" s="54"/>
      <c r="AT237" s="3" t="s">
        <v>132</v>
      </c>
      <c r="AU237" s="3" t="s">
        <v>130</v>
      </c>
    </row>
    <row r="238" s="163" customFormat="true" ht="15" hidden="false" customHeight="false" outlineLevel="0" collapsed="false">
      <c r="B238" s="164"/>
      <c r="D238" s="165" t="s">
        <v>138</v>
      </c>
      <c r="E238" s="166"/>
      <c r="F238" s="167" t="s">
        <v>433</v>
      </c>
      <c r="H238" s="168" t="n">
        <v>53.5</v>
      </c>
      <c r="I238" s="169"/>
      <c r="L238" s="164"/>
      <c r="M238" s="170"/>
      <c r="U238" s="171"/>
      <c r="AT238" s="166" t="s">
        <v>138</v>
      </c>
      <c r="AU238" s="166" t="s">
        <v>130</v>
      </c>
      <c r="AV238" s="163" t="s">
        <v>80</v>
      </c>
      <c r="AW238" s="163" t="s">
        <v>31</v>
      </c>
      <c r="AX238" s="163" t="s">
        <v>78</v>
      </c>
      <c r="AY238" s="166" t="s">
        <v>119</v>
      </c>
    </row>
    <row r="239" s="133" customFormat="true" ht="20.25" hidden="false" customHeight="true" outlineLevel="0" collapsed="false">
      <c r="B239" s="134"/>
      <c r="D239" s="135" t="s">
        <v>69</v>
      </c>
      <c r="E239" s="144" t="s">
        <v>569</v>
      </c>
      <c r="F239" s="144" t="s">
        <v>570</v>
      </c>
      <c r="I239" s="137"/>
      <c r="J239" s="145" t="n">
        <f aca="false">BK239</f>
        <v>0</v>
      </c>
      <c r="L239" s="134"/>
      <c r="M239" s="139"/>
      <c r="P239" s="140" t="n">
        <f aca="false">SUM(P240:P242)</f>
        <v>0</v>
      </c>
      <c r="R239" s="140" t="n">
        <f aca="false">SUM(R240:R242)</f>
        <v>0.18711</v>
      </c>
      <c r="T239" s="140" t="n">
        <f aca="false">SUM(T240:T242)</f>
        <v>0</v>
      </c>
      <c r="U239" s="141"/>
      <c r="AR239" s="135" t="s">
        <v>78</v>
      </c>
      <c r="AT239" s="142" t="s">
        <v>69</v>
      </c>
      <c r="AU239" s="142" t="s">
        <v>80</v>
      </c>
      <c r="AY239" s="135" t="s">
        <v>119</v>
      </c>
      <c r="BK239" s="143" t="n">
        <f aca="false">SUM(BK240:BK242)</f>
        <v>0</v>
      </c>
    </row>
    <row r="240" s="22" customFormat="true" ht="24" hidden="false" customHeight="true" outlineLevel="0" collapsed="false">
      <c r="B240" s="23"/>
      <c r="C240" s="146" t="s">
        <v>571</v>
      </c>
      <c r="D240" s="146" t="s">
        <v>124</v>
      </c>
      <c r="E240" s="147" t="s">
        <v>572</v>
      </c>
      <c r="F240" s="148" t="s">
        <v>573</v>
      </c>
      <c r="G240" s="149" t="s">
        <v>167</v>
      </c>
      <c r="H240" s="150" t="n">
        <v>3</v>
      </c>
      <c r="I240" s="151"/>
      <c r="J240" s="152" t="n">
        <f aca="false">ROUND(I240*H240,1)</f>
        <v>0</v>
      </c>
      <c r="K240" s="148" t="s">
        <v>128</v>
      </c>
      <c r="L240" s="23"/>
      <c r="M240" s="153"/>
      <c r="N240" s="154" t="s">
        <v>41</v>
      </c>
      <c r="P240" s="155" t="n">
        <f aca="false">O240*H240</f>
        <v>0</v>
      </c>
      <c r="Q240" s="155" t="n">
        <v>0.04684</v>
      </c>
      <c r="R240" s="155" t="n">
        <f aca="false">Q240*H240</f>
        <v>0.14052</v>
      </c>
      <c r="S240" s="155" t="n">
        <v>0</v>
      </c>
      <c r="T240" s="155" t="n">
        <f aca="false">S240*H240</f>
        <v>0</v>
      </c>
      <c r="U240" s="156"/>
      <c r="AR240" s="157" t="s">
        <v>129</v>
      </c>
      <c r="AT240" s="157" t="s">
        <v>124</v>
      </c>
      <c r="AU240" s="157" t="s">
        <v>130</v>
      </c>
      <c r="AY240" s="3" t="s">
        <v>119</v>
      </c>
      <c r="BE240" s="158" t="n">
        <f aca="false">IF(N240="základní",J240,0)</f>
        <v>0</v>
      </c>
      <c r="BF240" s="158" t="n">
        <f aca="false">IF(N240="snížená",J240,0)</f>
        <v>0</v>
      </c>
      <c r="BG240" s="158" t="n">
        <f aca="false">IF(N240="zákl. přenesená",J240,0)</f>
        <v>0</v>
      </c>
      <c r="BH240" s="158" t="n">
        <f aca="false">IF(N240="sníž. přenesená",J240,0)</f>
        <v>0</v>
      </c>
      <c r="BI240" s="158" t="n">
        <f aca="false">IF(N240="nulová",J240,0)</f>
        <v>0</v>
      </c>
      <c r="BJ240" s="3" t="s">
        <v>78</v>
      </c>
      <c r="BK240" s="158" t="n">
        <f aca="false">ROUND(I240*H240,1)</f>
        <v>0</v>
      </c>
      <c r="BL240" s="3" t="s">
        <v>129</v>
      </c>
      <c r="BM240" s="157" t="s">
        <v>574</v>
      </c>
    </row>
    <row r="241" s="22" customFormat="true" ht="15" hidden="false" customHeight="false" outlineLevel="0" collapsed="false">
      <c r="B241" s="23"/>
      <c r="D241" s="159" t="s">
        <v>132</v>
      </c>
      <c r="F241" s="160" t="s">
        <v>575</v>
      </c>
      <c r="I241" s="161"/>
      <c r="L241" s="23"/>
      <c r="M241" s="162"/>
      <c r="U241" s="54"/>
      <c r="AT241" s="3" t="s">
        <v>132</v>
      </c>
      <c r="AU241" s="3" t="s">
        <v>130</v>
      </c>
    </row>
    <row r="242" s="22" customFormat="true" ht="16.5" hidden="false" customHeight="true" outlineLevel="0" collapsed="false">
      <c r="B242" s="23"/>
      <c r="C242" s="198" t="s">
        <v>576</v>
      </c>
      <c r="D242" s="198" t="s">
        <v>577</v>
      </c>
      <c r="E242" s="199" t="s">
        <v>578</v>
      </c>
      <c r="F242" s="200" t="s">
        <v>579</v>
      </c>
      <c r="G242" s="201" t="s">
        <v>167</v>
      </c>
      <c r="H242" s="202" t="n">
        <v>3</v>
      </c>
      <c r="I242" s="203"/>
      <c r="J242" s="204" t="n">
        <f aca="false">ROUND(I242*H242,1)</f>
        <v>0</v>
      </c>
      <c r="K242" s="200" t="s">
        <v>128</v>
      </c>
      <c r="L242" s="205"/>
      <c r="M242" s="206"/>
      <c r="N242" s="207" t="s">
        <v>41</v>
      </c>
      <c r="P242" s="155" t="n">
        <f aca="false">O242*H242</f>
        <v>0</v>
      </c>
      <c r="Q242" s="155" t="n">
        <v>0.01553</v>
      </c>
      <c r="R242" s="155" t="n">
        <f aca="false">Q242*H242</f>
        <v>0.04659</v>
      </c>
      <c r="S242" s="155" t="n">
        <v>0</v>
      </c>
      <c r="T242" s="155" t="n">
        <f aca="false">S242*H242</f>
        <v>0</v>
      </c>
      <c r="U242" s="156"/>
      <c r="AR242" s="157" t="s">
        <v>173</v>
      </c>
      <c r="AT242" s="157" t="s">
        <v>577</v>
      </c>
      <c r="AU242" s="157" t="s">
        <v>130</v>
      </c>
      <c r="AY242" s="3" t="s">
        <v>119</v>
      </c>
      <c r="BE242" s="158" t="n">
        <f aca="false">IF(N242="základní",J242,0)</f>
        <v>0</v>
      </c>
      <c r="BF242" s="158" t="n">
        <f aca="false">IF(N242="snížená",J242,0)</f>
        <v>0</v>
      </c>
      <c r="BG242" s="158" t="n">
        <f aca="false">IF(N242="zákl. přenesená",J242,0)</f>
        <v>0</v>
      </c>
      <c r="BH242" s="158" t="n">
        <f aca="false">IF(N242="sníž. přenesená",J242,0)</f>
        <v>0</v>
      </c>
      <c r="BI242" s="158" t="n">
        <f aca="false">IF(N242="nulová",J242,0)</f>
        <v>0</v>
      </c>
      <c r="BJ242" s="3" t="s">
        <v>78</v>
      </c>
      <c r="BK242" s="158" t="n">
        <f aca="false">ROUND(I242*H242,1)</f>
        <v>0</v>
      </c>
      <c r="BL242" s="3" t="s">
        <v>129</v>
      </c>
      <c r="BM242" s="157" t="s">
        <v>580</v>
      </c>
    </row>
    <row r="243" s="133" customFormat="true" ht="22.5" hidden="false" customHeight="true" outlineLevel="0" collapsed="false">
      <c r="B243" s="134"/>
      <c r="D243" s="135" t="s">
        <v>69</v>
      </c>
      <c r="E243" s="144" t="s">
        <v>120</v>
      </c>
      <c r="F243" s="144" t="s">
        <v>121</v>
      </c>
      <c r="I243" s="137"/>
      <c r="J243" s="145" t="n">
        <f aca="false">BK243</f>
        <v>0</v>
      </c>
      <c r="L243" s="134"/>
      <c r="M243" s="139"/>
      <c r="P243" s="140" t="n">
        <f aca="false">P244+P252</f>
        <v>0</v>
      </c>
      <c r="R243" s="140" t="n">
        <f aca="false">R244+R252</f>
        <v>0.05811</v>
      </c>
      <c r="T243" s="140" t="n">
        <f aca="false">T244+T252</f>
        <v>0</v>
      </c>
      <c r="U243" s="141"/>
      <c r="AR243" s="135" t="s">
        <v>78</v>
      </c>
      <c r="AT243" s="142" t="s">
        <v>69</v>
      </c>
      <c r="AU243" s="142" t="s">
        <v>78</v>
      </c>
      <c r="AY243" s="135" t="s">
        <v>119</v>
      </c>
      <c r="BK243" s="143" t="n">
        <f aca="false">BK244+BK252</f>
        <v>0</v>
      </c>
    </row>
    <row r="244" s="133" customFormat="true" ht="20.25" hidden="false" customHeight="true" outlineLevel="0" collapsed="false">
      <c r="B244" s="134"/>
      <c r="D244" s="135" t="s">
        <v>69</v>
      </c>
      <c r="E244" s="144" t="s">
        <v>122</v>
      </c>
      <c r="F244" s="144" t="s">
        <v>123</v>
      </c>
      <c r="I244" s="137"/>
      <c r="J244" s="145" t="n">
        <f aca="false">BK244</f>
        <v>0</v>
      </c>
      <c r="L244" s="134"/>
      <c r="M244" s="139"/>
      <c r="P244" s="140" t="n">
        <f aca="false">SUM(P245:P251)</f>
        <v>0</v>
      </c>
      <c r="R244" s="140" t="n">
        <f aca="false">SUM(R245:R251)</f>
        <v>0</v>
      </c>
      <c r="T244" s="140" t="n">
        <f aca="false">SUM(T245:T251)</f>
        <v>0</v>
      </c>
      <c r="U244" s="141"/>
      <c r="AR244" s="135" t="s">
        <v>78</v>
      </c>
      <c r="AT244" s="142" t="s">
        <v>69</v>
      </c>
      <c r="AU244" s="142" t="s">
        <v>80</v>
      </c>
      <c r="AY244" s="135" t="s">
        <v>119</v>
      </c>
      <c r="BK244" s="143" t="n">
        <f aca="false">SUM(BK245:BK251)</f>
        <v>0</v>
      </c>
    </row>
    <row r="245" s="22" customFormat="true" ht="24" hidden="false" customHeight="true" outlineLevel="0" collapsed="false">
      <c r="B245" s="23"/>
      <c r="C245" s="146" t="s">
        <v>581</v>
      </c>
      <c r="D245" s="146" t="s">
        <v>124</v>
      </c>
      <c r="E245" s="147" t="s">
        <v>582</v>
      </c>
      <c r="F245" s="148" t="s">
        <v>583</v>
      </c>
      <c r="G245" s="149" t="s">
        <v>167</v>
      </c>
      <c r="H245" s="150" t="n">
        <v>2</v>
      </c>
      <c r="I245" s="151"/>
      <c r="J245" s="152" t="n">
        <f aca="false">ROUND(I245*H245,1)</f>
        <v>0</v>
      </c>
      <c r="K245" s="148" t="s">
        <v>128</v>
      </c>
      <c r="L245" s="23"/>
      <c r="M245" s="153"/>
      <c r="N245" s="154" t="s">
        <v>41</v>
      </c>
      <c r="P245" s="155" t="n">
        <f aca="false">O245*H245</f>
        <v>0</v>
      </c>
      <c r="Q245" s="155" t="n">
        <v>0</v>
      </c>
      <c r="R245" s="155" t="n">
        <f aca="false">Q245*H245</f>
        <v>0</v>
      </c>
      <c r="S245" s="155" t="n">
        <v>0</v>
      </c>
      <c r="T245" s="155" t="n">
        <f aca="false">S245*H245</f>
        <v>0</v>
      </c>
      <c r="U245" s="156"/>
      <c r="AR245" s="157" t="s">
        <v>129</v>
      </c>
      <c r="AT245" s="157" t="s">
        <v>124</v>
      </c>
      <c r="AU245" s="157" t="s">
        <v>130</v>
      </c>
      <c r="AY245" s="3" t="s">
        <v>119</v>
      </c>
      <c r="BE245" s="158" t="n">
        <f aca="false">IF(N245="základní",J245,0)</f>
        <v>0</v>
      </c>
      <c r="BF245" s="158" t="n">
        <f aca="false">IF(N245="snížená",J245,0)</f>
        <v>0</v>
      </c>
      <c r="BG245" s="158" t="n">
        <f aca="false">IF(N245="zákl. přenesená",J245,0)</f>
        <v>0</v>
      </c>
      <c r="BH245" s="158" t="n">
        <f aca="false">IF(N245="sníž. přenesená",J245,0)</f>
        <v>0</v>
      </c>
      <c r="BI245" s="158" t="n">
        <f aca="false">IF(N245="nulová",J245,0)</f>
        <v>0</v>
      </c>
      <c r="BJ245" s="3" t="s">
        <v>78</v>
      </c>
      <c r="BK245" s="158" t="n">
        <f aca="false">ROUND(I245*H245,1)</f>
        <v>0</v>
      </c>
      <c r="BL245" s="3" t="s">
        <v>129</v>
      </c>
      <c r="BM245" s="157" t="s">
        <v>584</v>
      </c>
    </row>
    <row r="246" s="22" customFormat="true" ht="15" hidden="false" customHeight="false" outlineLevel="0" collapsed="false">
      <c r="B246" s="23"/>
      <c r="D246" s="159" t="s">
        <v>132</v>
      </c>
      <c r="F246" s="160" t="s">
        <v>585</v>
      </c>
      <c r="I246" s="161"/>
      <c r="L246" s="23"/>
      <c r="M246" s="162"/>
      <c r="U246" s="54"/>
      <c r="AT246" s="3" t="s">
        <v>132</v>
      </c>
      <c r="AU246" s="3" t="s">
        <v>130</v>
      </c>
    </row>
    <row r="247" s="22" customFormat="true" ht="33" hidden="false" customHeight="true" outlineLevel="0" collapsed="false">
      <c r="B247" s="23"/>
      <c r="C247" s="146" t="s">
        <v>586</v>
      </c>
      <c r="D247" s="146" t="s">
        <v>124</v>
      </c>
      <c r="E247" s="147" t="s">
        <v>587</v>
      </c>
      <c r="F247" s="148" t="s">
        <v>588</v>
      </c>
      <c r="G247" s="149" t="s">
        <v>167</v>
      </c>
      <c r="H247" s="150" t="n">
        <v>60</v>
      </c>
      <c r="I247" s="151"/>
      <c r="J247" s="152" t="n">
        <f aca="false">ROUND(I247*H247,1)</f>
        <v>0</v>
      </c>
      <c r="K247" s="148" t="s">
        <v>128</v>
      </c>
      <c r="L247" s="23"/>
      <c r="M247" s="153"/>
      <c r="N247" s="154" t="s">
        <v>41</v>
      </c>
      <c r="P247" s="155" t="n">
        <f aca="false">O247*H247</f>
        <v>0</v>
      </c>
      <c r="Q247" s="155" t="n">
        <v>0</v>
      </c>
      <c r="R247" s="155" t="n">
        <f aca="false">Q247*H247</f>
        <v>0</v>
      </c>
      <c r="S247" s="155" t="n">
        <v>0</v>
      </c>
      <c r="T247" s="155" t="n">
        <f aca="false">S247*H247</f>
        <v>0</v>
      </c>
      <c r="U247" s="156"/>
      <c r="AR247" s="157" t="s">
        <v>129</v>
      </c>
      <c r="AT247" s="157" t="s">
        <v>124</v>
      </c>
      <c r="AU247" s="157" t="s">
        <v>130</v>
      </c>
      <c r="AY247" s="3" t="s">
        <v>119</v>
      </c>
      <c r="BE247" s="158" t="n">
        <f aca="false">IF(N247="základní",J247,0)</f>
        <v>0</v>
      </c>
      <c r="BF247" s="158" t="n">
        <f aca="false">IF(N247="snížená",J247,0)</f>
        <v>0</v>
      </c>
      <c r="BG247" s="158" t="n">
        <f aca="false">IF(N247="zákl. přenesená",J247,0)</f>
        <v>0</v>
      </c>
      <c r="BH247" s="158" t="n">
        <f aca="false">IF(N247="sníž. přenesená",J247,0)</f>
        <v>0</v>
      </c>
      <c r="BI247" s="158" t="n">
        <f aca="false">IF(N247="nulová",J247,0)</f>
        <v>0</v>
      </c>
      <c r="BJ247" s="3" t="s">
        <v>78</v>
      </c>
      <c r="BK247" s="158" t="n">
        <f aca="false">ROUND(I247*H247,1)</f>
        <v>0</v>
      </c>
      <c r="BL247" s="3" t="s">
        <v>129</v>
      </c>
      <c r="BM247" s="157" t="s">
        <v>589</v>
      </c>
    </row>
    <row r="248" s="22" customFormat="true" ht="15" hidden="false" customHeight="false" outlineLevel="0" collapsed="false">
      <c r="B248" s="23"/>
      <c r="D248" s="159" t="s">
        <v>132</v>
      </c>
      <c r="F248" s="160" t="s">
        <v>590</v>
      </c>
      <c r="I248" s="161"/>
      <c r="L248" s="23"/>
      <c r="M248" s="162"/>
      <c r="U248" s="54"/>
      <c r="AT248" s="3" t="s">
        <v>132</v>
      </c>
      <c r="AU248" s="3" t="s">
        <v>130</v>
      </c>
    </row>
    <row r="249" s="163" customFormat="true" ht="15" hidden="false" customHeight="false" outlineLevel="0" collapsed="false">
      <c r="B249" s="164"/>
      <c r="D249" s="165" t="s">
        <v>138</v>
      </c>
      <c r="E249" s="166"/>
      <c r="F249" s="167" t="s">
        <v>591</v>
      </c>
      <c r="H249" s="168" t="n">
        <v>60</v>
      </c>
      <c r="I249" s="169"/>
      <c r="L249" s="164"/>
      <c r="M249" s="170"/>
      <c r="U249" s="171"/>
      <c r="AT249" s="166" t="s">
        <v>138</v>
      </c>
      <c r="AU249" s="166" t="s">
        <v>130</v>
      </c>
      <c r="AV249" s="163" t="s">
        <v>80</v>
      </c>
      <c r="AW249" s="163" t="s">
        <v>31</v>
      </c>
      <c r="AX249" s="163" t="s">
        <v>78</v>
      </c>
      <c r="AY249" s="166" t="s">
        <v>119</v>
      </c>
    </row>
    <row r="250" s="22" customFormat="true" ht="24" hidden="false" customHeight="true" outlineLevel="0" collapsed="false">
      <c r="B250" s="23"/>
      <c r="C250" s="146" t="s">
        <v>592</v>
      </c>
      <c r="D250" s="146" t="s">
        <v>124</v>
      </c>
      <c r="E250" s="147" t="s">
        <v>593</v>
      </c>
      <c r="F250" s="148" t="s">
        <v>594</v>
      </c>
      <c r="G250" s="149" t="s">
        <v>167</v>
      </c>
      <c r="H250" s="150" t="n">
        <v>2</v>
      </c>
      <c r="I250" s="151"/>
      <c r="J250" s="152" t="n">
        <f aca="false">ROUND(I250*H250,1)</f>
        <v>0</v>
      </c>
      <c r="K250" s="148" t="s">
        <v>128</v>
      </c>
      <c r="L250" s="23"/>
      <c r="M250" s="153"/>
      <c r="N250" s="154" t="s">
        <v>41</v>
      </c>
      <c r="P250" s="155" t="n">
        <f aca="false">O250*H250</f>
        <v>0</v>
      </c>
      <c r="Q250" s="155" t="n">
        <v>0</v>
      </c>
      <c r="R250" s="155" t="n">
        <f aca="false">Q250*H250</f>
        <v>0</v>
      </c>
      <c r="S250" s="155" t="n">
        <v>0</v>
      </c>
      <c r="T250" s="155" t="n">
        <f aca="false">S250*H250</f>
        <v>0</v>
      </c>
      <c r="U250" s="156"/>
      <c r="AR250" s="157" t="s">
        <v>129</v>
      </c>
      <c r="AT250" s="157" t="s">
        <v>124</v>
      </c>
      <c r="AU250" s="157" t="s">
        <v>130</v>
      </c>
      <c r="AY250" s="3" t="s">
        <v>119</v>
      </c>
      <c r="BE250" s="158" t="n">
        <f aca="false">IF(N250="základní",J250,0)</f>
        <v>0</v>
      </c>
      <c r="BF250" s="158" t="n">
        <f aca="false">IF(N250="snížená",J250,0)</f>
        <v>0</v>
      </c>
      <c r="BG250" s="158" t="n">
        <f aca="false">IF(N250="zákl. přenesená",J250,0)</f>
        <v>0</v>
      </c>
      <c r="BH250" s="158" t="n">
        <f aca="false">IF(N250="sníž. přenesená",J250,0)</f>
        <v>0</v>
      </c>
      <c r="BI250" s="158" t="n">
        <f aca="false">IF(N250="nulová",J250,0)</f>
        <v>0</v>
      </c>
      <c r="BJ250" s="3" t="s">
        <v>78</v>
      </c>
      <c r="BK250" s="158" t="n">
        <f aca="false">ROUND(I250*H250,1)</f>
        <v>0</v>
      </c>
      <c r="BL250" s="3" t="s">
        <v>129</v>
      </c>
      <c r="BM250" s="157" t="s">
        <v>595</v>
      </c>
    </row>
    <row r="251" s="22" customFormat="true" ht="15" hidden="false" customHeight="false" outlineLevel="0" collapsed="false">
      <c r="B251" s="23"/>
      <c r="D251" s="159" t="s">
        <v>132</v>
      </c>
      <c r="F251" s="160" t="s">
        <v>596</v>
      </c>
      <c r="I251" s="161"/>
      <c r="L251" s="23"/>
      <c r="M251" s="162"/>
      <c r="U251" s="54"/>
      <c r="AT251" s="3" t="s">
        <v>132</v>
      </c>
      <c r="AU251" s="3" t="s">
        <v>130</v>
      </c>
    </row>
    <row r="252" s="133" customFormat="true" ht="20.25" hidden="false" customHeight="true" outlineLevel="0" collapsed="false">
      <c r="B252" s="134"/>
      <c r="D252" s="135" t="s">
        <v>69</v>
      </c>
      <c r="E252" s="144" t="s">
        <v>597</v>
      </c>
      <c r="F252" s="144" t="s">
        <v>598</v>
      </c>
      <c r="I252" s="137"/>
      <c r="J252" s="145" t="n">
        <f aca="false">BK252</f>
        <v>0</v>
      </c>
      <c r="L252" s="134"/>
      <c r="M252" s="139"/>
      <c r="P252" s="140" t="n">
        <f aca="false">SUM(P253:P259)</f>
        <v>0</v>
      </c>
      <c r="R252" s="140" t="n">
        <f aca="false">SUM(R253:R259)</f>
        <v>0.05811</v>
      </c>
      <c r="T252" s="140" t="n">
        <f aca="false">SUM(T253:T259)</f>
        <v>0</v>
      </c>
      <c r="U252" s="141"/>
      <c r="AR252" s="135" t="s">
        <v>78</v>
      </c>
      <c r="AT252" s="142" t="s">
        <v>69</v>
      </c>
      <c r="AU252" s="142" t="s">
        <v>80</v>
      </c>
      <c r="AY252" s="135" t="s">
        <v>119</v>
      </c>
      <c r="BK252" s="143" t="n">
        <f aca="false">SUM(BK253:BK259)</f>
        <v>0</v>
      </c>
    </row>
    <row r="253" s="22" customFormat="true" ht="24" hidden="false" customHeight="true" outlineLevel="0" collapsed="false">
      <c r="B253" s="23"/>
      <c r="C253" s="146" t="s">
        <v>599</v>
      </c>
      <c r="D253" s="146" t="s">
        <v>124</v>
      </c>
      <c r="E253" s="147" t="s">
        <v>600</v>
      </c>
      <c r="F253" s="148" t="s">
        <v>601</v>
      </c>
      <c r="G253" s="149" t="s">
        <v>167</v>
      </c>
      <c r="H253" s="150" t="n">
        <v>1</v>
      </c>
      <c r="I253" s="151"/>
      <c r="J253" s="152" t="n">
        <f aca="false">ROUND(I253*H253,1)</f>
        <v>0</v>
      </c>
      <c r="K253" s="148" t="s">
        <v>128</v>
      </c>
      <c r="L253" s="23"/>
      <c r="M253" s="153"/>
      <c r="N253" s="154" t="s">
        <v>41</v>
      </c>
      <c r="P253" s="155" t="n">
        <f aca="false">O253*H253</f>
        <v>0</v>
      </c>
      <c r="Q253" s="155" t="n">
        <v>0.04597</v>
      </c>
      <c r="R253" s="155" t="n">
        <f aca="false">Q253*H253</f>
        <v>0.04597</v>
      </c>
      <c r="S253" s="155" t="n">
        <v>0</v>
      </c>
      <c r="T253" s="155" t="n">
        <f aca="false">S253*H253</f>
        <v>0</v>
      </c>
      <c r="U253" s="156"/>
      <c r="AR253" s="157" t="s">
        <v>129</v>
      </c>
      <c r="AT253" s="157" t="s">
        <v>124</v>
      </c>
      <c r="AU253" s="157" t="s">
        <v>130</v>
      </c>
      <c r="AY253" s="3" t="s">
        <v>119</v>
      </c>
      <c r="BE253" s="158" t="n">
        <f aca="false">IF(N253="základní",J253,0)</f>
        <v>0</v>
      </c>
      <c r="BF253" s="158" t="n">
        <f aca="false">IF(N253="snížená",J253,0)</f>
        <v>0</v>
      </c>
      <c r="BG253" s="158" t="n">
        <f aca="false">IF(N253="zákl. přenesená",J253,0)</f>
        <v>0</v>
      </c>
      <c r="BH253" s="158" t="n">
        <f aca="false">IF(N253="sníž. přenesená",J253,0)</f>
        <v>0</v>
      </c>
      <c r="BI253" s="158" t="n">
        <f aca="false">IF(N253="nulová",J253,0)</f>
        <v>0</v>
      </c>
      <c r="BJ253" s="3" t="s">
        <v>78</v>
      </c>
      <c r="BK253" s="158" t="n">
        <f aca="false">ROUND(I253*H253,1)</f>
        <v>0</v>
      </c>
      <c r="BL253" s="3" t="s">
        <v>129</v>
      </c>
      <c r="BM253" s="157" t="s">
        <v>602</v>
      </c>
    </row>
    <row r="254" s="22" customFormat="true" ht="15" hidden="false" customHeight="false" outlineLevel="0" collapsed="false">
      <c r="B254" s="23"/>
      <c r="D254" s="159" t="s">
        <v>132</v>
      </c>
      <c r="F254" s="160" t="s">
        <v>603</v>
      </c>
      <c r="I254" s="161"/>
      <c r="L254" s="23"/>
      <c r="M254" s="162"/>
      <c r="U254" s="54"/>
      <c r="AT254" s="3" t="s">
        <v>132</v>
      </c>
      <c r="AU254" s="3" t="s">
        <v>130</v>
      </c>
    </row>
    <row r="255" s="163" customFormat="true" ht="15" hidden="false" customHeight="false" outlineLevel="0" collapsed="false">
      <c r="B255" s="164"/>
      <c r="D255" s="165" t="s">
        <v>138</v>
      </c>
      <c r="E255" s="166"/>
      <c r="F255" s="167" t="s">
        <v>604</v>
      </c>
      <c r="H255" s="168" t="n">
        <v>1</v>
      </c>
      <c r="I255" s="169"/>
      <c r="L255" s="164"/>
      <c r="M255" s="170"/>
      <c r="U255" s="171"/>
      <c r="AT255" s="166" t="s">
        <v>138</v>
      </c>
      <c r="AU255" s="166" t="s">
        <v>130</v>
      </c>
      <c r="AV255" s="163" t="s">
        <v>80</v>
      </c>
      <c r="AW255" s="163" t="s">
        <v>31</v>
      </c>
      <c r="AX255" s="163" t="s">
        <v>78</v>
      </c>
      <c r="AY255" s="166" t="s">
        <v>119</v>
      </c>
    </row>
    <row r="256" s="22" customFormat="true" ht="24" hidden="false" customHeight="true" outlineLevel="0" collapsed="false">
      <c r="B256" s="23"/>
      <c r="C256" s="198" t="s">
        <v>605</v>
      </c>
      <c r="D256" s="198" t="s">
        <v>577</v>
      </c>
      <c r="E256" s="199" t="s">
        <v>606</v>
      </c>
      <c r="F256" s="200" t="s">
        <v>607</v>
      </c>
      <c r="G256" s="201" t="s">
        <v>167</v>
      </c>
      <c r="H256" s="202" t="n">
        <v>1</v>
      </c>
      <c r="I256" s="203"/>
      <c r="J256" s="204" t="n">
        <f aca="false">ROUND(I256*H256,1)</f>
        <v>0</v>
      </c>
      <c r="K256" s="200"/>
      <c r="L256" s="205"/>
      <c r="M256" s="206"/>
      <c r="N256" s="207" t="s">
        <v>41</v>
      </c>
      <c r="P256" s="155" t="n">
        <f aca="false">O256*H256</f>
        <v>0</v>
      </c>
      <c r="Q256" s="155" t="n">
        <v>0.01</v>
      </c>
      <c r="R256" s="155" t="n">
        <f aca="false">Q256*H256</f>
        <v>0.01</v>
      </c>
      <c r="S256" s="155" t="n">
        <v>0</v>
      </c>
      <c r="T256" s="155" t="n">
        <f aca="false">S256*H256</f>
        <v>0</v>
      </c>
      <c r="U256" s="156"/>
      <c r="AR256" s="157" t="s">
        <v>173</v>
      </c>
      <c r="AT256" s="157" t="s">
        <v>577</v>
      </c>
      <c r="AU256" s="157" t="s">
        <v>130</v>
      </c>
      <c r="AY256" s="3" t="s">
        <v>119</v>
      </c>
      <c r="BE256" s="158" t="n">
        <f aca="false">IF(N256="základní",J256,0)</f>
        <v>0</v>
      </c>
      <c r="BF256" s="158" t="n">
        <f aca="false">IF(N256="snížená",J256,0)</f>
        <v>0</v>
      </c>
      <c r="BG256" s="158" t="n">
        <f aca="false">IF(N256="zákl. přenesená",J256,0)</f>
        <v>0</v>
      </c>
      <c r="BH256" s="158" t="n">
        <f aca="false">IF(N256="sníž. přenesená",J256,0)</f>
        <v>0</v>
      </c>
      <c r="BI256" s="158" t="n">
        <f aca="false">IF(N256="nulová",J256,0)</f>
        <v>0</v>
      </c>
      <c r="BJ256" s="3" t="s">
        <v>78</v>
      </c>
      <c r="BK256" s="158" t="n">
        <f aca="false">ROUND(I256*H256,1)</f>
        <v>0</v>
      </c>
      <c r="BL256" s="3" t="s">
        <v>129</v>
      </c>
      <c r="BM256" s="157" t="s">
        <v>608</v>
      </c>
    </row>
    <row r="257" s="22" customFormat="true" ht="24" hidden="false" customHeight="true" outlineLevel="0" collapsed="false">
      <c r="B257" s="23"/>
      <c r="C257" s="146" t="s">
        <v>609</v>
      </c>
      <c r="D257" s="146" t="s">
        <v>124</v>
      </c>
      <c r="E257" s="147" t="s">
        <v>610</v>
      </c>
      <c r="F257" s="148" t="s">
        <v>611</v>
      </c>
      <c r="G257" s="149" t="s">
        <v>148</v>
      </c>
      <c r="H257" s="150" t="n">
        <v>53.5</v>
      </c>
      <c r="I257" s="151"/>
      <c r="J257" s="152" t="n">
        <f aca="false">ROUND(I257*H257,1)</f>
        <v>0</v>
      </c>
      <c r="K257" s="148" t="s">
        <v>128</v>
      </c>
      <c r="L257" s="23"/>
      <c r="M257" s="153"/>
      <c r="N257" s="154" t="s">
        <v>41</v>
      </c>
      <c r="P257" s="155" t="n">
        <f aca="false">O257*H257</f>
        <v>0</v>
      </c>
      <c r="Q257" s="155" t="n">
        <v>4E-005</v>
      </c>
      <c r="R257" s="155" t="n">
        <f aca="false">Q257*H257</f>
        <v>0.00214</v>
      </c>
      <c r="S257" s="155" t="n">
        <v>0</v>
      </c>
      <c r="T257" s="155" t="n">
        <f aca="false">S257*H257</f>
        <v>0</v>
      </c>
      <c r="U257" s="156"/>
      <c r="AR257" s="157" t="s">
        <v>129</v>
      </c>
      <c r="AT257" s="157" t="s">
        <v>124</v>
      </c>
      <c r="AU257" s="157" t="s">
        <v>130</v>
      </c>
      <c r="AY257" s="3" t="s">
        <v>119</v>
      </c>
      <c r="BE257" s="158" t="n">
        <f aca="false">IF(N257="základní",J257,0)</f>
        <v>0</v>
      </c>
      <c r="BF257" s="158" t="n">
        <f aca="false">IF(N257="snížená",J257,0)</f>
        <v>0</v>
      </c>
      <c r="BG257" s="158" t="n">
        <f aca="false">IF(N257="zákl. přenesená",J257,0)</f>
        <v>0</v>
      </c>
      <c r="BH257" s="158" t="n">
        <f aca="false">IF(N257="sníž. přenesená",J257,0)</f>
        <v>0</v>
      </c>
      <c r="BI257" s="158" t="n">
        <f aca="false">IF(N257="nulová",J257,0)</f>
        <v>0</v>
      </c>
      <c r="BJ257" s="3" t="s">
        <v>78</v>
      </c>
      <c r="BK257" s="158" t="n">
        <f aca="false">ROUND(I257*H257,1)</f>
        <v>0</v>
      </c>
      <c r="BL257" s="3" t="s">
        <v>129</v>
      </c>
      <c r="BM257" s="157" t="s">
        <v>612</v>
      </c>
    </row>
    <row r="258" s="22" customFormat="true" ht="15" hidden="false" customHeight="false" outlineLevel="0" collapsed="false">
      <c r="B258" s="23"/>
      <c r="D258" s="159" t="s">
        <v>132</v>
      </c>
      <c r="F258" s="160" t="s">
        <v>613</v>
      </c>
      <c r="I258" s="161"/>
      <c r="L258" s="23"/>
      <c r="M258" s="162"/>
      <c r="U258" s="54"/>
      <c r="AT258" s="3" t="s">
        <v>132</v>
      </c>
      <c r="AU258" s="3" t="s">
        <v>130</v>
      </c>
    </row>
    <row r="259" s="163" customFormat="true" ht="15" hidden="false" customHeight="false" outlineLevel="0" collapsed="false">
      <c r="B259" s="164"/>
      <c r="D259" s="165" t="s">
        <v>138</v>
      </c>
      <c r="E259" s="166"/>
      <c r="F259" s="167" t="s">
        <v>433</v>
      </c>
      <c r="H259" s="168" t="n">
        <v>53.5</v>
      </c>
      <c r="I259" s="169"/>
      <c r="L259" s="164"/>
      <c r="M259" s="170"/>
      <c r="U259" s="171"/>
      <c r="AT259" s="166" t="s">
        <v>138</v>
      </c>
      <c r="AU259" s="166" t="s">
        <v>130</v>
      </c>
      <c r="AV259" s="163" t="s">
        <v>80</v>
      </c>
      <c r="AW259" s="163" t="s">
        <v>31</v>
      </c>
      <c r="AX259" s="163" t="s">
        <v>78</v>
      </c>
      <c r="AY259" s="166" t="s">
        <v>119</v>
      </c>
    </row>
    <row r="260" s="133" customFormat="true" ht="22.5" hidden="false" customHeight="true" outlineLevel="0" collapsed="false">
      <c r="B260" s="134"/>
      <c r="D260" s="135" t="s">
        <v>69</v>
      </c>
      <c r="E260" s="144" t="s">
        <v>614</v>
      </c>
      <c r="F260" s="144" t="s">
        <v>615</v>
      </c>
      <c r="I260" s="137"/>
      <c r="J260" s="145" t="n">
        <f aca="false">BK260</f>
        <v>0</v>
      </c>
      <c r="L260" s="134"/>
      <c r="M260" s="139"/>
      <c r="P260" s="140" t="n">
        <f aca="false">SUM(P261:P262)</f>
        <v>0</v>
      </c>
      <c r="R260" s="140" t="n">
        <f aca="false">SUM(R261:R262)</f>
        <v>0</v>
      </c>
      <c r="T260" s="140" t="n">
        <f aca="false">SUM(T261:T262)</f>
        <v>0</v>
      </c>
      <c r="U260" s="141"/>
      <c r="AR260" s="135" t="s">
        <v>78</v>
      </c>
      <c r="AT260" s="142" t="s">
        <v>69</v>
      </c>
      <c r="AU260" s="142" t="s">
        <v>78</v>
      </c>
      <c r="AY260" s="135" t="s">
        <v>119</v>
      </c>
      <c r="BK260" s="143" t="n">
        <f aca="false">SUM(BK261:BK262)</f>
        <v>0</v>
      </c>
    </row>
    <row r="261" s="22" customFormat="true" ht="33" hidden="false" customHeight="true" outlineLevel="0" collapsed="false">
      <c r="B261" s="23"/>
      <c r="C261" s="146" t="s">
        <v>616</v>
      </c>
      <c r="D261" s="146" t="s">
        <v>124</v>
      </c>
      <c r="E261" s="147" t="s">
        <v>617</v>
      </c>
      <c r="F261" s="148" t="s">
        <v>618</v>
      </c>
      <c r="G261" s="149" t="s">
        <v>336</v>
      </c>
      <c r="H261" s="150" t="n">
        <v>14.235</v>
      </c>
      <c r="I261" s="151"/>
      <c r="J261" s="152" t="n">
        <f aca="false">ROUND(I261*H261,1)</f>
        <v>0</v>
      </c>
      <c r="K261" s="148" t="s">
        <v>128</v>
      </c>
      <c r="L261" s="23"/>
      <c r="M261" s="153"/>
      <c r="N261" s="154" t="s">
        <v>41</v>
      </c>
      <c r="P261" s="155" t="n">
        <f aca="false">O261*H261</f>
        <v>0</v>
      </c>
      <c r="Q261" s="155" t="n">
        <v>0</v>
      </c>
      <c r="R261" s="155" t="n">
        <f aca="false">Q261*H261</f>
        <v>0</v>
      </c>
      <c r="S261" s="155" t="n">
        <v>0</v>
      </c>
      <c r="T261" s="155" t="n">
        <f aca="false">S261*H261</f>
        <v>0</v>
      </c>
      <c r="U261" s="156"/>
      <c r="AR261" s="157" t="s">
        <v>129</v>
      </c>
      <c r="AT261" s="157" t="s">
        <v>124</v>
      </c>
      <c r="AU261" s="157" t="s">
        <v>80</v>
      </c>
      <c r="AY261" s="3" t="s">
        <v>119</v>
      </c>
      <c r="BE261" s="158" t="n">
        <f aca="false">IF(N261="základní",J261,0)</f>
        <v>0</v>
      </c>
      <c r="BF261" s="158" t="n">
        <f aca="false">IF(N261="snížená",J261,0)</f>
        <v>0</v>
      </c>
      <c r="BG261" s="158" t="n">
        <f aca="false">IF(N261="zákl. přenesená",J261,0)</f>
        <v>0</v>
      </c>
      <c r="BH261" s="158" t="n">
        <f aca="false">IF(N261="sníž. přenesená",J261,0)</f>
        <v>0</v>
      </c>
      <c r="BI261" s="158" t="n">
        <f aca="false">IF(N261="nulová",J261,0)</f>
        <v>0</v>
      </c>
      <c r="BJ261" s="3" t="s">
        <v>78</v>
      </c>
      <c r="BK261" s="158" t="n">
        <f aca="false">ROUND(I261*H261,1)</f>
        <v>0</v>
      </c>
      <c r="BL261" s="3" t="s">
        <v>129</v>
      </c>
      <c r="BM261" s="157" t="s">
        <v>619</v>
      </c>
    </row>
    <row r="262" s="22" customFormat="true" ht="15" hidden="false" customHeight="false" outlineLevel="0" collapsed="false">
      <c r="B262" s="23"/>
      <c r="D262" s="159" t="s">
        <v>132</v>
      </c>
      <c r="F262" s="160" t="s">
        <v>620</v>
      </c>
      <c r="I262" s="161"/>
      <c r="L262" s="23"/>
      <c r="M262" s="162"/>
      <c r="U262" s="54"/>
      <c r="AT262" s="3" t="s">
        <v>132</v>
      </c>
      <c r="AU262" s="3" t="s">
        <v>80</v>
      </c>
    </row>
    <row r="263" s="133" customFormat="true" ht="25.5" hidden="false" customHeight="true" outlineLevel="0" collapsed="false">
      <c r="B263" s="134"/>
      <c r="D263" s="135" t="s">
        <v>69</v>
      </c>
      <c r="E263" s="136" t="s">
        <v>621</v>
      </c>
      <c r="F263" s="136" t="s">
        <v>622</v>
      </c>
      <c r="I263" s="137"/>
      <c r="J263" s="138" t="n">
        <f aca="false">BK263</f>
        <v>0</v>
      </c>
      <c r="L263" s="134"/>
      <c r="M263" s="139"/>
      <c r="P263" s="140" t="n">
        <f aca="false">P264+P274+P280+P292+P323+P362+P384</f>
        <v>0</v>
      </c>
      <c r="R263" s="140" t="n">
        <f aca="false">R264+R274+R280+R292+R323+R362+R384</f>
        <v>1.09922541</v>
      </c>
      <c r="T263" s="140" t="n">
        <f aca="false">T264+T274+T280+T292+T323+T362+T384</f>
        <v>0.001605</v>
      </c>
      <c r="U263" s="141"/>
      <c r="AR263" s="135" t="s">
        <v>80</v>
      </c>
      <c r="AT263" s="142" t="s">
        <v>69</v>
      </c>
      <c r="AU263" s="142" t="s">
        <v>70</v>
      </c>
      <c r="AY263" s="135" t="s">
        <v>119</v>
      </c>
      <c r="BK263" s="143" t="n">
        <f aca="false">BK264+BK274+BK280+BK292+BK323+BK362+BK384</f>
        <v>0</v>
      </c>
    </row>
    <row r="264" s="133" customFormat="true" ht="22.5" hidden="false" customHeight="true" outlineLevel="0" collapsed="false">
      <c r="B264" s="134"/>
      <c r="D264" s="135" t="s">
        <v>69</v>
      </c>
      <c r="E264" s="144" t="s">
        <v>623</v>
      </c>
      <c r="F264" s="144" t="s">
        <v>624</v>
      </c>
      <c r="I264" s="137"/>
      <c r="J264" s="145" t="n">
        <f aca="false">BK264</f>
        <v>0</v>
      </c>
      <c r="L264" s="134"/>
      <c r="M264" s="139"/>
      <c r="P264" s="140" t="n">
        <f aca="false">SUM(P265:P273)</f>
        <v>0</v>
      </c>
      <c r="R264" s="140" t="n">
        <f aca="false">SUM(R265:R273)</f>
        <v>0.0082134</v>
      </c>
      <c r="T264" s="140" t="n">
        <f aca="false">SUM(T265:T273)</f>
        <v>0</v>
      </c>
      <c r="U264" s="141"/>
      <c r="AR264" s="135" t="s">
        <v>80</v>
      </c>
      <c r="AT264" s="142" t="s">
        <v>69</v>
      </c>
      <c r="AU264" s="142" t="s">
        <v>78</v>
      </c>
      <c r="AY264" s="135" t="s">
        <v>119</v>
      </c>
      <c r="BK264" s="143" t="n">
        <f aca="false">SUM(BK265:BK273)</f>
        <v>0</v>
      </c>
    </row>
    <row r="265" s="22" customFormat="true" ht="16.5" hidden="false" customHeight="true" outlineLevel="0" collapsed="false">
      <c r="B265" s="23"/>
      <c r="C265" s="146" t="s">
        <v>625</v>
      </c>
      <c r="D265" s="146" t="s">
        <v>124</v>
      </c>
      <c r="E265" s="147" t="s">
        <v>626</v>
      </c>
      <c r="F265" s="148" t="s">
        <v>627</v>
      </c>
      <c r="G265" s="149" t="s">
        <v>148</v>
      </c>
      <c r="H265" s="150" t="n">
        <v>1.215</v>
      </c>
      <c r="I265" s="151"/>
      <c r="J265" s="152" t="n">
        <f aca="false">ROUND(I265*H265,1)</f>
        <v>0</v>
      </c>
      <c r="K265" s="148" t="s">
        <v>128</v>
      </c>
      <c r="L265" s="23"/>
      <c r="M265" s="153"/>
      <c r="N265" s="154" t="s">
        <v>41</v>
      </c>
      <c r="P265" s="155" t="n">
        <f aca="false">O265*H265</f>
        <v>0</v>
      </c>
      <c r="Q265" s="155" t="n">
        <v>0.0004</v>
      </c>
      <c r="R265" s="155" t="n">
        <f aca="false">Q265*H265</f>
        <v>0.000486</v>
      </c>
      <c r="S265" s="155" t="n">
        <v>0</v>
      </c>
      <c r="T265" s="155" t="n">
        <f aca="false">S265*H265</f>
        <v>0</v>
      </c>
      <c r="U265" s="156"/>
      <c r="AR265" s="157" t="s">
        <v>242</v>
      </c>
      <c r="AT265" s="157" t="s">
        <v>124</v>
      </c>
      <c r="AU265" s="157" t="s">
        <v>80</v>
      </c>
      <c r="AY265" s="3" t="s">
        <v>119</v>
      </c>
      <c r="BE265" s="158" t="n">
        <f aca="false">IF(N265="základní",J265,0)</f>
        <v>0</v>
      </c>
      <c r="BF265" s="158" t="n">
        <f aca="false">IF(N265="snížená",J265,0)</f>
        <v>0</v>
      </c>
      <c r="BG265" s="158" t="n">
        <f aca="false">IF(N265="zákl. přenesená",J265,0)</f>
        <v>0</v>
      </c>
      <c r="BH265" s="158" t="n">
        <f aca="false">IF(N265="sníž. přenesená",J265,0)</f>
        <v>0</v>
      </c>
      <c r="BI265" s="158" t="n">
        <f aca="false">IF(N265="nulová",J265,0)</f>
        <v>0</v>
      </c>
      <c r="BJ265" s="3" t="s">
        <v>78</v>
      </c>
      <c r="BK265" s="158" t="n">
        <f aca="false">ROUND(I265*H265,1)</f>
        <v>0</v>
      </c>
      <c r="BL265" s="3" t="s">
        <v>242</v>
      </c>
      <c r="BM265" s="157" t="s">
        <v>628</v>
      </c>
    </row>
    <row r="266" s="22" customFormat="true" ht="15" hidden="false" customHeight="false" outlineLevel="0" collapsed="false">
      <c r="B266" s="23"/>
      <c r="D266" s="159" t="s">
        <v>132</v>
      </c>
      <c r="F266" s="160" t="s">
        <v>629</v>
      </c>
      <c r="I266" s="161"/>
      <c r="L266" s="23"/>
      <c r="M266" s="162"/>
      <c r="U266" s="54"/>
      <c r="AT266" s="3" t="s">
        <v>132</v>
      </c>
      <c r="AU266" s="3" t="s">
        <v>80</v>
      </c>
    </row>
    <row r="267" s="163" customFormat="true" ht="15" hidden="false" customHeight="false" outlineLevel="0" collapsed="false">
      <c r="B267" s="164"/>
      <c r="D267" s="165" t="s">
        <v>138</v>
      </c>
      <c r="E267" s="166"/>
      <c r="F267" s="167" t="s">
        <v>630</v>
      </c>
      <c r="H267" s="168" t="n">
        <v>1.215</v>
      </c>
      <c r="I267" s="169"/>
      <c r="L267" s="164"/>
      <c r="M267" s="170"/>
      <c r="U267" s="171"/>
      <c r="AT267" s="166" t="s">
        <v>138</v>
      </c>
      <c r="AU267" s="166" t="s">
        <v>80</v>
      </c>
      <c r="AV267" s="163" t="s">
        <v>80</v>
      </c>
      <c r="AW267" s="163" t="s">
        <v>31</v>
      </c>
      <c r="AX267" s="163" t="s">
        <v>78</v>
      </c>
      <c r="AY267" s="166" t="s">
        <v>119</v>
      </c>
    </row>
    <row r="268" s="22" customFormat="true" ht="24" hidden="false" customHeight="true" outlineLevel="0" collapsed="false">
      <c r="B268" s="23"/>
      <c r="C268" s="198" t="s">
        <v>631</v>
      </c>
      <c r="D268" s="198" t="s">
        <v>577</v>
      </c>
      <c r="E268" s="199" t="s">
        <v>632</v>
      </c>
      <c r="F268" s="200" t="s">
        <v>633</v>
      </c>
      <c r="G268" s="201" t="s">
        <v>148</v>
      </c>
      <c r="H268" s="202" t="n">
        <v>1.458</v>
      </c>
      <c r="I268" s="203"/>
      <c r="J268" s="204" t="n">
        <f aca="false">ROUND(I268*H268,1)</f>
        <v>0</v>
      </c>
      <c r="K268" s="200" t="s">
        <v>128</v>
      </c>
      <c r="L268" s="205"/>
      <c r="M268" s="206"/>
      <c r="N268" s="207" t="s">
        <v>41</v>
      </c>
      <c r="P268" s="155" t="n">
        <f aca="false">O268*H268</f>
        <v>0</v>
      </c>
      <c r="Q268" s="155" t="n">
        <v>0.0053</v>
      </c>
      <c r="R268" s="155" t="n">
        <f aca="false">Q268*H268</f>
        <v>0.0077274</v>
      </c>
      <c r="S268" s="155" t="n">
        <v>0</v>
      </c>
      <c r="T268" s="155" t="n">
        <f aca="false">S268*H268</f>
        <v>0</v>
      </c>
      <c r="U268" s="156"/>
      <c r="AR268" s="157" t="s">
        <v>355</v>
      </c>
      <c r="AT268" s="157" t="s">
        <v>577</v>
      </c>
      <c r="AU268" s="157" t="s">
        <v>80</v>
      </c>
      <c r="AY268" s="3" t="s">
        <v>119</v>
      </c>
      <c r="BE268" s="158" t="n">
        <f aca="false">IF(N268="základní",J268,0)</f>
        <v>0</v>
      </c>
      <c r="BF268" s="158" t="n">
        <f aca="false">IF(N268="snížená",J268,0)</f>
        <v>0</v>
      </c>
      <c r="BG268" s="158" t="n">
        <f aca="false">IF(N268="zákl. přenesená",J268,0)</f>
        <v>0</v>
      </c>
      <c r="BH268" s="158" t="n">
        <f aca="false">IF(N268="sníž. přenesená",J268,0)</f>
        <v>0</v>
      </c>
      <c r="BI268" s="158" t="n">
        <f aca="false">IF(N268="nulová",J268,0)</f>
        <v>0</v>
      </c>
      <c r="BJ268" s="3" t="s">
        <v>78</v>
      </c>
      <c r="BK268" s="158" t="n">
        <f aca="false">ROUND(I268*H268,1)</f>
        <v>0</v>
      </c>
      <c r="BL268" s="3" t="s">
        <v>242</v>
      </c>
      <c r="BM268" s="157" t="s">
        <v>634</v>
      </c>
    </row>
    <row r="269" s="163" customFormat="true" ht="15" hidden="false" customHeight="false" outlineLevel="0" collapsed="false">
      <c r="B269" s="164"/>
      <c r="D269" s="165" t="s">
        <v>138</v>
      </c>
      <c r="E269" s="166"/>
      <c r="F269" s="167" t="s">
        <v>635</v>
      </c>
      <c r="H269" s="168" t="n">
        <v>1.458</v>
      </c>
      <c r="I269" s="169"/>
      <c r="L269" s="164"/>
      <c r="M269" s="170"/>
      <c r="U269" s="171"/>
      <c r="AT269" s="166" t="s">
        <v>138</v>
      </c>
      <c r="AU269" s="166" t="s">
        <v>80</v>
      </c>
      <c r="AV269" s="163" t="s">
        <v>80</v>
      </c>
      <c r="AW269" s="163" t="s">
        <v>31</v>
      </c>
      <c r="AX269" s="163" t="s">
        <v>78</v>
      </c>
      <c r="AY269" s="166" t="s">
        <v>119</v>
      </c>
    </row>
    <row r="270" s="22" customFormat="true" ht="24" hidden="false" customHeight="true" outlineLevel="0" collapsed="false">
      <c r="B270" s="23"/>
      <c r="C270" s="146" t="s">
        <v>636</v>
      </c>
      <c r="D270" s="146" t="s">
        <v>124</v>
      </c>
      <c r="E270" s="147" t="s">
        <v>637</v>
      </c>
      <c r="F270" s="148" t="s">
        <v>638</v>
      </c>
      <c r="G270" s="149" t="s">
        <v>148</v>
      </c>
      <c r="H270" s="150" t="n">
        <v>1.215</v>
      </c>
      <c r="I270" s="151"/>
      <c r="J270" s="152" t="n">
        <f aca="false">ROUND(I270*H270,1)</f>
        <v>0</v>
      </c>
      <c r="K270" s="148" t="s">
        <v>128</v>
      </c>
      <c r="L270" s="23"/>
      <c r="M270" s="153"/>
      <c r="N270" s="154" t="s">
        <v>41</v>
      </c>
      <c r="P270" s="155" t="n">
        <f aca="false">O270*H270</f>
        <v>0</v>
      </c>
      <c r="Q270" s="155" t="n">
        <v>0</v>
      </c>
      <c r="R270" s="155" t="n">
        <f aca="false">Q270*H270</f>
        <v>0</v>
      </c>
      <c r="S270" s="155" t="n">
        <v>0</v>
      </c>
      <c r="T270" s="155" t="n">
        <f aca="false">S270*H270</f>
        <v>0</v>
      </c>
      <c r="U270" s="156"/>
      <c r="AR270" s="157" t="s">
        <v>242</v>
      </c>
      <c r="AT270" s="157" t="s">
        <v>124</v>
      </c>
      <c r="AU270" s="157" t="s">
        <v>80</v>
      </c>
      <c r="AY270" s="3" t="s">
        <v>119</v>
      </c>
      <c r="BE270" s="158" t="n">
        <f aca="false">IF(N270="základní",J270,0)</f>
        <v>0</v>
      </c>
      <c r="BF270" s="158" t="n">
        <f aca="false">IF(N270="snížená",J270,0)</f>
        <v>0</v>
      </c>
      <c r="BG270" s="158" t="n">
        <f aca="false">IF(N270="zákl. přenesená",J270,0)</f>
        <v>0</v>
      </c>
      <c r="BH270" s="158" t="n">
        <f aca="false">IF(N270="sníž. přenesená",J270,0)</f>
        <v>0</v>
      </c>
      <c r="BI270" s="158" t="n">
        <f aca="false">IF(N270="nulová",J270,0)</f>
        <v>0</v>
      </c>
      <c r="BJ270" s="3" t="s">
        <v>78</v>
      </c>
      <c r="BK270" s="158" t="n">
        <f aca="false">ROUND(I270*H270,1)</f>
        <v>0</v>
      </c>
      <c r="BL270" s="3" t="s">
        <v>242</v>
      </c>
      <c r="BM270" s="157" t="s">
        <v>639</v>
      </c>
    </row>
    <row r="271" s="22" customFormat="true" ht="15" hidden="false" customHeight="false" outlineLevel="0" collapsed="false">
      <c r="B271" s="23"/>
      <c r="D271" s="159" t="s">
        <v>132</v>
      </c>
      <c r="F271" s="160" t="s">
        <v>640</v>
      </c>
      <c r="I271" s="161"/>
      <c r="L271" s="23"/>
      <c r="M271" s="162"/>
      <c r="U271" s="54"/>
      <c r="AT271" s="3" t="s">
        <v>132</v>
      </c>
      <c r="AU271" s="3" t="s">
        <v>80</v>
      </c>
    </row>
    <row r="272" s="22" customFormat="true" ht="33" hidden="false" customHeight="true" outlineLevel="0" collapsed="false">
      <c r="B272" s="23"/>
      <c r="C272" s="146" t="s">
        <v>641</v>
      </c>
      <c r="D272" s="146" t="s">
        <v>124</v>
      </c>
      <c r="E272" s="147" t="s">
        <v>642</v>
      </c>
      <c r="F272" s="148" t="s">
        <v>643</v>
      </c>
      <c r="G272" s="149" t="s">
        <v>644</v>
      </c>
      <c r="H272" s="208"/>
      <c r="I272" s="151"/>
      <c r="J272" s="152" t="n">
        <f aca="false">ROUND(I272*H272,1)</f>
        <v>0</v>
      </c>
      <c r="K272" s="148" t="s">
        <v>128</v>
      </c>
      <c r="L272" s="23"/>
      <c r="M272" s="153"/>
      <c r="N272" s="154" t="s">
        <v>41</v>
      </c>
      <c r="P272" s="155" t="n">
        <f aca="false">O272*H272</f>
        <v>0</v>
      </c>
      <c r="Q272" s="155" t="n">
        <v>0</v>
      </c>
      <c r="R272" s="155" t="n">
        <f aca="false">Q272*H272</f>
        <v>0</v>
      </c>
      <c r="S272" s="155" t="n">
        <v>0</v>
      </c>
      <c r="T272" s="155" t="n">
        <f aca="false">S272*H272</f>
        <v>0</v>
      </c>
      <c r="U272" s="156"/>
      <c r="AR272" s="157" t="s">
        <v>242</v>
      </c>
      <c r="AT272" s="157" t="s">
        <v>124</v>
      </c>
      <c r="AU272" s="157" t="s">
        <v>80</v>
      </c>
      <c r="AY272" s="3" t="s">
        <v>119</v>
      </c>
      <c r="BE272" s="158" t="n">
        <f aca="false">IF(N272="základní",J272,0)</f>
        <v>0</v>
      </c>
      <c r="BF272" s="158" t="n">
        <f aca="false">IF(N272="snížená",J272,0)</f>
        <v>0</v>
      </c>
      <c r="BG272" s="158" t="n">
        <f aca="false">IF(N272="zákl. přenesená",J272,0)</f>
        <v>0</v>
      </c>
      <c r="BH272" s="158" t="n">
        <f aca="false">IF(N272="sníž. přenesená",J272,0)</f>
        <v>0</v>
      </c>
      <c r="BI272" s="158" t="n">
        <f aca="false">IF(N272="nulová",J272,0)</f>
        <v>0</v>
      </c>
      <c r="BJ272" s="3" t="s">
        <v>78</v>
      </c>
      <c r="BK272" s="158" t="n">
        <f aca="false">ROUND(I272*H272,1)</f>
        <v>0</v>
      </c>
      <c r="BL272" s="3" t="s">
        <v>242</v>
      </c>
      <c r="BM272" s="157" t="s">
        <v>645</v>
      </c>
    </row>
    <row r="273" s="22" customFormat="true" ht="15" hidden="false" customHeight="false" outlineLevel="0" collapsed="false">
      <c r="B273" s="23"/>
      <c r="D273" s="159" t="s">
        <v>132</v>
      </c>
      <c r="F273" s="160" t="s">
        <v>646</v>
      </c>
      <c r="I273" s="161"/>
      <c r="L273" s="23"/>
      <c r="M273" s="162"/>
      <c r="U273" s="54"/>
      <c r="AT273" s="3" t="s">
        <v>132</v>
      </c>
      <c r="AU273" s="3" t="s">
        <v>80</v>
      </c>
    </row>
    <row r="274" s="133" customFormat="true" ht="22.5" hidden="false" customHeight="true" outlineLevel="0" collapsed="false">
      <c r="B274" s="134"/>
      <c r="D274" s="135" t="s">
        <v>69</v>
      </c>
      <c r="E274" s="144" t="s">
        <v>647</v>
      </c>
      <c r="F274" s="144" t="s">
        <v>648</v>
      </c>
      <c r="I274" s="137"/>
      <c r="J274" s="145" t="n">
        <f aca="false">BK274</f>
        <v>0</v>
      </c>
      <c r="L274" s="134"/>
      <c r="M274" s="139"/>
      <c r="P274" s="140" t="n">
        <f aca="false">SUM(P275:P279)</f>
        <v>0</v>
      </c>
      <c r="R274" s="140" t="n">
        <f aca="false">SUM(R275:R279)</f>
        <v>0.00756</v>
      </c>
      <c r="T274" s="140" t="n">
        <f aca="false">SUM(T275:T279)</f>
        <v>0</v>
      </c>
      <c r="U274" s="141"/>
      <c r="AR274" s="135" t="s">
        <v>80</v>
      </c>
      <c r="AT274" s="142" t="s">
        <v>69</v>
      </c>
      <c r="AU274" s="142" t="s">
        <v>78</v>
      </c>
      <c r="AY274" s="135" t="s">
        <v>119</v>
      </c>
      <c r="BK274" s="143" t="n">
        <f aca="false">SUM(BK275:BK279)</f>
        <v>0</v>
      </c>
    </row>
    <row r="275" s="22" customFormat="true" ht="33" hidden="false" customHeight="true" outlineLevel="0" collapsed="false">
      <c r="B275" s="23"/>
      <c r="C275" s="146" t="s">
        <v>649</v>
      </c>
      <c r="D275" s="146" t="s">
        <v>124</v>
      </c>
      <c r="E275" s="147" t="s">
        <v>650</v>
      </c>
      <c r="F275" s="148" t="s">
        <v>651</v>
      </c>
      <c r="G275" s="149" t="s">
        <v>290</v>
      </c>
      <c r="H275" s="150" t="n">
        <v>28</v>
      </c>
      <c r="I275" s="151"/>
      <c r="J275" s="152" t="n">
        <f aca="false">ROUND(I275*H275,1)</f>
        <v>0</v>
      </c>
      <c r="K275" s="148" t="s">
        <v>128</v>
      </c>
      <c r="L275" s="23"/>
      <c r="M275" s="153"/>
      <c r="N275" s="154" t="s">
        <v>41</v>
      </c>
      <c r="P275" s="155" t="n">
        <f aca="false">O275*H275</f>
        <v>0</v>
      </c>
      <c r="Q275" s="155" t="n">
        <v>0.00027</v>
      </c>
      <c r="R275" s="155" t="n">
        <f aca="false">Q275*H275</f>
        <v>0.00756</v>
      </c>
      <c r="S275" s="155" t="n">
        <v>0</v>
      </c>
      <c r="T275" s="155" t="n">
        <f aca="false">S275*H275</f>
        <v>0</v>
      </c>
      <c r="U275" s="156"/>
      <c r="AR275" s="157" t="s">
        <v>242</v>
      </c>
      <c r="AT275" s="157" t="s">
        <v>124</v>
      </c>
      <c r="AU275" s="157" t="s">
        <v>80</v>
      </c>
      <c r="AY275" s="3" t="s">
        <v>119</v>
      </c>
      <c r="BE275" s="158" t="n">
        <f aca="false">IF(N275="základní",J275,0)</f>
        <v>0</v>
      </c>
      <c r="BF275" s="158" t="n">
        <f aca="false">IF(N275="snížená",J275,0)</f>
        <v>0</v>
      </c>
      <c r="BG275" s="158" t="n">
        <f aca="false">IF(N275="zákl. přenesená",J275,0)</f>
        <v>0</v>
      </c>
      <c r="BH275" s="158" t="n">
        <f aca="false">IF(N275="sníž. přenesená",J275,0)</f>
        <v>0</v>
      </c>
      <c r="BI275" s="158" t="n">
        <f aca="false">IF(N275="nulová",J275,0)</f>
        <v>0</v>
      </c>
      <c r="BJ275" s="3" t="s">
        <v>78</v>
      </c>
      <c r="BK275" s="158" t="n">
        <f aca="false">ROUND(I275*H275,1)</f>
        <v>0</v>
      </c>
      <c r="BL275" s="3" t="s">
        <v>242</v>
      </c>
      <c r="BM275" s="157" t="s">
        <v>652</v>
      </c>
    </row>
    <row r="276" s="22" customFormat="true" ht="15" hidden="false" customHeight="false" outlineLevel="0" collapsed="false">
      <c r="B276" s="23"/>
      <c r="D276" s="159" t="s">
        <v>132</v>
      </c>
      <c r="F276" s="160" t="s">
        <v>653</v>
      </c>
      <c r="I276" s="161"/>
      <c r="L276" s="23"/>
      <c r="M276" s="162"/>
      <c r="U276" s="54"/>
      <c r="AT276" s="3" t="s">
        <v>132</v>
      </c>
      <c r="AU276" s="3" t="s">
        <v>80</v>
      </c>
    </row>
    <row r="277" s="163" customFormat="true" ht="15" hidden="false" customHeight="false" outlineLevel="0" collapsed="false">
      <c r="B277" s="164"/>
      <c r="D277" s="165" t="s">
        <v>138</v>
      </c>
      <c r="E277" s="166"/>
      <c r="F277" s="167" t="s">
        <v>654</v>
      </c>
      <c r="H277" s="168" t="n">
        <v>28</v>
      </c>
      <c r="I277" s="169"/>
      <c r="L277" s="164"/>
      <c r="M277" s="170"/>
      <c r="U277" s="171"/>
      <c r="AT277" s="166" t="s">
        <v>138</v>
      </c>
      <c r="AU277" s="166" t="s">
        <v>80</v>
      </c>
      <c r="AV277" s="163" t="s">
        <v>80</v>
      </c>
      <c r="AW277" s="163" t="s">
        <v>31</v>
      </c>
      <c r="AX277" s="163" t="s">
        <v>78</v>
      </c>
      <c r="AY277" s="166" t="s">
        <v>119</v>
      </c>
    </row>
    <row r="278" s="22" customFormat="true" ht="24" hidden="false" customHeight="true" outlineLevel="0" collapsed="false">
      <c r="B278" s="23"/>
      <c r="C278" s="146" t="s">
        <v>655</v>
      </c>
      <c r="D278" s="146" t="s">
        <v>124</v>
      </c>
      <c r="E278" s="147" t="s">
        <v>656</v>
      </c>
      <c r="F278" s="148" t="s">
        <v>657</v>
      </c>
      <c r="G278" s="149" t="s">
        <v>644</v>
      </c>
      <c r="H278" s="208"/>
      <c r="I278" s="151"/>
      <c r="J278" s="152" t="n">
        <f aca="false">ROUND(I278*H278,1)</f>
        <v>0</v>
      </c>
      <c r="K278" s="148" t="s">
        <v>128</v>
      </c>
      <c r="L278" s="23"/>
      <c r="M278" s="153"/>
      <c r="N278" s="154" t="s">
        <v>41</v>
      </c>
      <c r="P278" s="155" t="n">
        <f aca="false">O278*H278</f>
        <v>0</v>
      </c>
      <c r="Q278" s="155" t="n">
        <v>0</v>
      </c>
      <c r="R278" s="155" t="n">
        <f aca="false">Q278*H278</f>
        <v>0</v>
      </c>
      <c r="S278" s="155" t="n">
        <v>0</v>
      </c>
      <c r="T278" s="155" t="n">
        <f aca="false">S278*H278</f>
        <v>0</v>
      </c>
      <c r="U278" s="156"/>
      <c r="AR278" s="157" t="s">
        <v>242</v>
      </c>
      <c r="AT278" s="157" t="s">
        <v>124</v>
      </c>
      <c r="AU278" s="157" t="s">
        <v>80</v>
      </c>
      <c r="AY278" s="3" t="s">
        <v>119</v>
      </c>
      <c r="BE278" s="158" t="n">
        <f aca="false">IF(N278="základní",J278,0)</f>
        <v>0</v>
      </c>
      <c r="BF278" s="158" t="n">
        <f aca="false">IF(N278="snížená",J278,0)</f>
        <v>0</v>
      </c>
      <c r="BG278" s="158" t="n">
        <f aca="false">IF(N278="zákl. přenesená",J278,0)</f>
        <v>0</v>
      </c>
      <c r="BH278" s="158" t="n">
        <f aca="false">IF(N278="sníž. přenesená",J278,0)</f>
        <v>0</v>
      </c>
      <c r="BI278" s="158" t="n">
        <f aca="false">IF(N278="nulová",J278,0)</f>
        <v>0</v>
      </c>
      <c r="BJ278" s="3" t="s">
        <v>78</v>
      </c>
      <c r="BK278" s="158" t="n">
        <f aca="false">ROUND(I278*H278,1)</f>
        <v>0</v>
      </c>
      <c r="BL278" s="3" t="s">
        <v>242</v>
      </c>
      <c r="BM278" s="157" t="s">
        <v>658</v>
      </c>
    </row>
    <row r="279" s="22" customFormat="true" ht="15" hidden="false" customHeight="false" outlineLevel="0" collapsed="false">
      <c r="B279" s="23"/>
      <c r="D279" s="159" t="s">
        <v>132</v>
      </c>
      <c r="F279" s="160" t="s">
        <v>659</v>
      </c>
      <c r="I279" s="161"/>
      <c r="L279" s="23"/>
      <c r="M279" s="162"/>
      <c r="U279" s="54"/>
      <c r="AT279" s="3" t="s">
        <v>132</v>
      </c>
      <c r="AU279" s="3" t="s">
        <v>80</v>
      </c>
    </row>
    <row r="280" s="133" customFormat="true" ht="22.5" hidden="false" customHeight="true" outlineLevel="0" collapsed="false">
      <c r="B280" s="134"/>
      <c r="D280" s="135" t="s">
        <v>69</v>
      </c>
      <c r="E280" s="144" t="s">
        <v>660</v>
      </c>
      <c r="F280" s="144" t="s">
        <v>661</v>
      </c>
      <c r="I280" s="137"/>
      <c r="J280" s="145" t="n">
        <f aca="false">BK280</f>
        <v>0</v>
      </c>
      <c r="L280" s="134"/>
      <c r="M280" s="139"/>
      <c r="P280" s="140" t="n">
        <f aca="false">SUM(P281:P291)</f>
        <v>0</v>
      </c>
      <c r="R280" s="140" t="n">
        <f aca="false">SUM(R281:R291)</f>
        <v>0.006209</v>
      </c>
      <c r="T280" s="140" t="n">
        <f aca="false">SUM(T281:T291)</f>
        <v>0</v>
      </c>
      <c r="U280" s="141"/>
      <c r="AR280" s="135" t="s">
        <v>80</v>
      </c>
      <c r="AT280" s="142" t="s">
        <v>69</v>
      </c>
      <c r="AU280" s="142" t="s">
        <v>78</v>
      </c>
      <c r="AY280" s="135" t="s">
        <v>119</v>
      </c>
      <c r="BK280" s="143" t="n">
        <f aca="false">SUM(BK281:BK291)</f>
        <v>0</v>
      </c>
    </row>
    <row r="281" s="22" customFormat="true" ht="24" hidden="false" customHeight="true" outlineLevel="0" collapsed="false">
      <c r="B281" s="23"/>
      <c r="C281" s="146" t="s">
        <v>662</v>
      </c>
      <c r="D281" s="146" t="s">
        <v>124</v>
      </c>
      <c r="E281" s="147" t="s">
        <v>663</v>
      </c>
      <c r="F281" s="148" t="s">
        <v>664</v>
      </c>
      <c r="G281" s="149" t="s">
        <v>290</v>
      </c>
      <c r="H281" s="150" t="n">
        <v>3.75</v>
      </c>
      <c r="I281" s="151"/>
      <c r="J281" s="152" t="n">
        <f aca="false">ROUND(I281*H281,1)</f>
        <v>0</v>
      </c>
      <c r="K281" s="148" t="s">
        <v>128</v>
      </c>
      <c r="L281" s="23"/>
      <c r="M281" s="153"/>
      <c r="N281" s="154" t="s">
        <v>41</v>
      </c>
      <c r="P281" s="155" t="n">
        <f aca="false">O281*H281</f>
        <v>0</v>
      </c>
      <c r="Q281" s="155" t="n">
        <v>0.00151</v>
      </c>
      <c r="R281" s="155" t="n">
        <f aca="false">Q281*H281</f>
        <v>0.0056625</v>
      </c>
      <c r="S281" s="155" t="n">
        <v>0</v>
      </c>
      <c r="T281" s="155" t="n">
        <f aca="false">S281*H281</f>
        <v>0</v>
      </c>
      <c r="U281" s="156"/>
      <c r="AR281" s="157" t="s">
        <v>242</v>
      </c>
      <c r="AT281" s="157" t="s">
        <v>124</v>
      </c>
      <c r="AU281" s="157" t="s">
        <v>80</v>
      </c>
      <c r="AY281" s="3" t="s">
        <v>119</v>
      </c>
      <c r="BE281" s="158" t="n">
        <f aca="false">IF(N281="základní",J281,0)</f>
        <v>0</v>
      </c>
      <c r="BF281" s="158" t="n">
        <f aca="false">IF(N281="snížená",J281,0)</f>
        <v>0</v>
      </c>
      <c r="BG281" s="158" t="n">
        <f aca="false">IF(N281="zákl. přenesená",J281,0)</f>
        <v>0</v>
      </c>
      <c r="BH281" s="158" t="n">
        <f aca="false">IF(N281="sníž. přenesená",J281,0)</f>
        <v>0</v>
      </c>
      <c r="BI281" s="158" t="n">
        <f aca="false">IF(N281="nulová",J281,0)</f>
        <v>0</v>
      </c>
      <c r="BJ281" s="3" t="s">
        <v>78</v>
      </c>
      <c r="BK281" s="158" t="n">
        <f aca="false">ROUND(I281*H281,1)</f>
        <v>0</v>
      </c>
      <c r="BL281" s="3" t="s">
        <v>242</v>
      </c>
      <c r="BM281" s="157" t="s">
        <v>665</v>
      </c>
    </row>
    <row r="282" s="22" customFormat="true" ht="15" hidden="false" customHeight="false" outlineLevel="0" collapsed="false">
      <c r="B282" s="23"/>
      <c r="D282" s="159" t="s">
        <v>132</v>
      </c>
      <c r="F282" s="160" t="s">
        <v>666</v>
      </c>
      <c r="I282" s="161"/>
      <c r="L282" s="23"/>
      <c r="M282" s="162"/>
      <c r="U282" s="54"/>
      <c r="AT282" s="3" t="s">
        <v>132</v>
      </c>
      <c r="AU282" s="3" t="s">
        <v>80</v>
      </c>
    </row>
    <row r="283" s="163" customFormat="true" ht="15" hidden="false" customHeight="false" outlineLevel="0" collapsed="false">
      <c r="B283" s="164"/>
      <c r="D283" s="165" t="s">
        <v>138</v>
      </c>
      <c r="E283" s="166"/>
      <c r="F283" s="167" t="s">
        <v>474</v>
      </c>
      <c r="H283" s="168" t="n">
        <v>3.75</v>
      </c>
      <c r="I283" s="169"/>
      <c r="L283" s="164"/>
      <c r="M283" s="170"/>
      <c r="U283" s="171"/>
      <c r="AT283" s="166" t="s">
        <v>138</v>
      </c>
      <c r="AU283" s="166" t="s">
        <v>80</v>
      </c>
      <c r="AV283" s="163" t="s">
        <v>80</v>
      </c>
      <c r="AW283" s="163" t="s">
        <v>31</v>
      </c>
      <c r="AX283" s="163" t="s">
        <v>78</v>
      </c>
      <c r="AY283" s="166" t="s">
        <v>119</v>
      </c>
    </row>
    <row r="284" s="22" customFormat="true" ht="16.5" hidden="false" customHeight="true" outlineLevel="0" collapsed="false">
      <c r="B284" s="23"/>
      <c r="C284" s="146" t="s">
        <v>667</v>
      </c>
      <c r="D284" s="146" t="s">
        <v>124</v>
      </c>
      <c r="E284" s="147" t="s">
        <v>668</v>
      </c>
      <c r="F284" s="148" t="s">
        <v>669</v>
      </c>
      <c r="G284" s="149" t="s">
        <v>148</v>
      </c>
      <c r="H284" s="150" t="n">
        <v>0.938</v>
      </c>
      <c r="I284" s="151"/>
      <c r="J284" s="152" t="n">
        <f aca="false">ROUND(I284*H284,1)</f>
        <v>0</v>
      </c>
      <c r="K284" s="148" t="s">
        <v>128</v>
      </c>
      <c r="L284" s="23"/>
      <c r="M284" s="153"/>
      <c r="N284" s="154" t="s">
        <v>41</v>
      </c>
      <c r="P284" s="155" t="n">
        <f aca="false">O284*H284</f>
        <v>0</v>
      </c>
      <c r="Q284" s="155" t="n">
        <v>0</v>
      </c>
      <c r="R284" s="155" t="n">
        <f aca="false">Q284*H284</f>
        <v>0</v>
      </c>
      <c r="S284" s="155" t="n">
        <v>0</v>
      </c>
      <c r="T284" s="155" t="n">
        <f aca="false">S284*H284</f>
        <v>0</v>
      </c>
      <c r="U284" s="156"/>
      <c r="AR284" s="157" t="s">
        <v>242</v>
      </c>
      <c r="AT284" s="157" t="s">
        <v>124</v>
      </c>
      <c r="AU284" s="157" t="s">
        <v>80</v>
      </c>
      <c r="AY284" s="3" t="s">
        <v>119</v>
      </c>
      <c r="BE284" s="158" t="n">
        <f aca="false">IF(N284="základní",J284,0)</f>
        <v>0</v>
      </c>
      <c r="BF284" s="158" t="n">
        <f aca="false">IF(N284="snížená",J284,0)</f>
        <v>0</v>
      </c>
      <c r="BG284" s="158" t="n">
        <f aca="false">IF(N284="zákl. přenesená",J284,0)</f>
        <v>0</v>
      </c>
      <c r="BH284" s="158" t="n">
        <f aca="false">IF(N284="sníž. přenesená",J284,0)</f>
        <v>0</v>
      </c>
      <c r="BI284" s="158" t="n">
        <f aca="false">IF(N284="nulová",J284,0)</f>
        <v>0</v>
      </c>
      <c r="BJ284" s="3" t="s">
        <v>78</v>
      </c>
      <c r="BK284" s="158" t="n">
        <f aca="false">ROUND(I284*H284,1)</f>
        <v>0</v>
      </c>
      <c r="BL284" s="3" t="s">
        <v>242</v>
      </c>
      <c r="BM284" s="157" t="s">
        <v>670</v>
      </c>
    </row>
    <row r="285" s="22" customFormat="true" ht="15" hidden="false" customHeight="false" outlineLevel="0" collapsed="false">
      <c r="B285" s="23"/>
      <c r="D285" s="159" t="s">
        <v>132</v>
      </c>
      <c r="F285" s="160" t="s">
        <v>671</v>
      </c>
      <c r="I285" s="161"/>
      <c r="L285" s="23"/>
      <c r="M285" s="162"/>
      <c r="U285" s="54"/>
      <c r="AT285" s="3" t="s">
        <v>132</v>
      </c>
      <c r="AU285" s="3" t="s">
        <v>80</v>
      </c>
    </row>
    <row r="286" s="163" customFormat="true" ht="15" hidden="false" customHeight="false" outlineLevel="0" collapsed="false">
      <c r="B286" s="164"/>
      <c r="D286" s="165" t="s">
        <v>138</v>
      </c>
      <c r="E286" s="166"/>
      <c r="F286" s="167" t="s">
        <v>672</v>
      </c>
      <c r="H286" s="168" t="n">
        <v>0.938</v>
      </c>
      <c r="I286" s="169"/>
      <c r="L286" s="164"/>
      <c r="M286" s="170"/>
      <c r="U286" s="171"/>
      <c r="AT286" s="166" t="s">
        <v>138</v>
      </c>
      <c r="AU286" s="166" t="s">
        <v>80</v>
      </c>
      <c r="AV286" s="163" t="s">
        <v>80</v>
      </c>
      <c r="AW286" s="163" t="s">
        <v>31</v>
      </c>
      <c r="AX286" s="163" t="s">
        <v>78</v>
      </c>
      <c r="AY286" s="166" t="s">
        <v>119</v>
      </c>
    </row>
    <row r="287" s="22" customFormat="true" ht="16.5" hidden="false" customHeight="true" outlineLevel="0" collapsed="false">
      <c r="B287" s="23"/>
      <c r="C287" s="198" t="s">
        <v>673</v>
      </c>
      <c r="D287" s="198" t="s">
        <v>577</v>
      </c>
      <c r="E287" s="199" t="s">
        <v>674</v>
      </c>
      <c r="F287" s="200" t="s">
        <v>675</v>
      </c>
      <c r="G287" s="201" t="s">
        <v>148</v>
      </c>
      <c r="H287" s="202" t="n">
        <v>1.093</v>
      </c>
      <c r="I287" s="203"/>
      <c r="J287" s="204" t="n">
        <f aca="false">ROUND(I287*H287,1)</f>
        <v>0</v>
      </c>
      <c r="K287" s="200" t="s">
        <v>128</v>
      </c>
      <c r="L287" s="205"/>
      <c r="M287" s="206"/>
      <c r="N287" s="207" t="s">
        <v>41</v>
      </c>
      <c r="P287" s="155" t="n">
        <f aca="false">O287*H287</f>
        <v>0</v>
      </c>
      <c r="Q287" s="155" t="n">
        <v>0.0005</v>
      </c>
      <c r="R287" s="155" t="n">
        <f aca="false">Q287*H287</f>
        <v>0.0005465</v>
      </c>
      <c r="S287" s="155" t="n">
        <v>0</v>
      </c>
      <c r="T287" s="155" t="n">
        <f aca="false">S287*H287</f>
        <v>0</v>
      </c>
      <c r="U287" s="156"/>
      <c r="AR287" s="157" t="s">
        <v>355</v>
      </c>
      <c r="AT287" s="157" t="s">
        <v>577</v>
      </c>
      <c r="AU287" s="157" t="s">
        <v>80</v>
      </c>
      <c r="AY287" s="3" t="s">
        <v>119</v>
      </c>
      <c r="BE287" s="158" t="n">
        <f aca="false">IF(N287="základní",J287,0)</f>
        <v>0</v>
      </c>
      <c r="BF287" s="158" t="n">
        <f aca="false">IF(N287="snížená",J287,0)</f>
        <v>0</v>
      </c>
      <c r="BG287" s="158" t="n">
        <f aca="false">IF(N287="zákl. přenesená",J287,0)</f>
        <v>0</v>
      </c>
      <c r="BH287" s="158" t="n">
        <f aca="false">IF(N287="sníž. přenesená",J287,0)</f>
        <v>0</v>
      </c>
      <c r="BI287" s="158" t="n">
        <f aca="false">IF(N287="nulová",J287,0)</f>
        <v>0</v>
      </c>
      <c r="BJ287" s="3" t="s">
        <v>78</v>
      </c>
      <c r="BK287" s="158" t="n">
        <f aca="false">ROUND(I287*H287,1)</f>
        <v>0</v>
      </c>
      <c r="BL287" s="3" t="s">
        <v>242</v>
      </c>
      <c r="BM287" s="157" t="s">
        <v>676</v>
      </c>
    </row>
    <row r="288" s="163" customFormat="true" ht="15" hidden="false" customHeight="false" outlineLevel="0" collapsed="false">
      <c r="B288" s="164"/>
      <c r="D288" s="165" t="s">
        <v>138</v>
      </c>
      <c r="E288" s="166"/>
      <c r="F288" s="167" t="s">
        <v>677</v>
      </c>
      <c r="H288" s="168" t="n">
        <v>1.093</v>
      </c>
      <c r="I288" s="169"/>
      <c r="L288" s="164"/>
      <c r="M288" s="170"/>
      <c r="U288" s="171"/>
      <c r="AT288" s="166" t="s">
        <v>138</v>
      </c>
      <c r="AU288" s="166" t="s">
        <v>80</v>
      </c>
      <c r="AV288" s="163" t="s">
        <v>80</v>
      </c>
      <c r="AW288" s="163" t="s">
        <v>31</v>
      </c>
      <c r="AX288" s="163" t="s">
        <v>78</v>
      </c>
      <c r="AY288" s="166" t="s">
        <v>119</v>
      </c>
    </row>
    <row r="289" s="22" customFormat="true" ht="16.5" hidden="false" customHeight="true" outlineLevel="0" collapsed="false">
      <c r="B289" s="23"/>
      <c r="C289" s="146" t="s">
        <v>678</v>
      </c>
      <c r="D289" s="146" t="s">
        <v>124</v>
      </c>
      <c r="E289" s="147" t="s">
        <v>679</v>
      </c>
      <c r="F289" s="148" t="s">
        <v>680</v>
      </c>
      <c r="G289" s="149" t="s">
        <v>167</v>
      </c>
      <c r="H289" s="150" t="n">
        <v>3</v>
      </c>
      <c r="I289" s="151"/>
      <c r="J289" s="152" t="n">
        <f aca="false">ROUND(I289*H289,1)</f>
        <v>0</v>
      </c>
      <c r="K289" s="148"/>
      <c r="L289" s="23"/>
      <c r="M289" s="153"/>
      <c r="N289" s="154" t="s">
        <v>41</v>
      </c>
      <c r="P289" s="155" t="n">
        <f aca="false">O289*H289</f>
        <v>0</v>
      </c>
      <c r="Q289" s="155" t="n">
        <v>0</v>
      </c>
      <c r="R289" s="155" t="n">
        <f aca="false">Q289*H289</f>
        <v>0</v>
      </c>
      <c r="S289" s="155" t="n">
        <v>0</v>
      </c>
      <c r="T289" s="155" t="n">
        <f aca="false">S289*H289</f>
        <v>0</v>
      </c>
      <c r="U289" s="156"/>
      <c r="AR289" s="157" t="s">
        <v>242</v>
      </c>
      <c r="AT289" s="157" t="s">
        <v>124</v>
      </c>
      <c r="AU289" s="157" t="s">
        <v>80</v>
      </c>
      <c r="AY289" s="3" t="s">
        <v>119</v>
      </c>
      <c r="BE289" s="158" t="n">
        <f aca="false">IF(N289="základní",J289,0)</f>
        <v>0</v>
      </c>
      <c r="BF289" s="158" t="n">
        <f aca="false">IF(N289="snížená",J289,0)</f>
        <v>0</v>
      </c>
      <c r="BG289" s="158" t="n">
        <f aca="false">IF(N289="zákl. přenesená",J289,0)</f>
        <v>0</v>
      </c>
      <c r="BH289" s="158" t="n">
        <f aca="false">IF(N289="sníž. přenesená",J289,0)</f>
        <v>0</v>
      </c>
      <c r="BI289" s="158" t="n">
        <f aca="false">IF(N289="nulová",J289,0)</f>
        <v>0</v>
      </c>
      <c r="BJ289" s="3" t="s">
        <v>78</v>
      </c>
      <c r="BK289" s="158" t="n">
        <f aca="false">ROUND(I289*H289,1)</f>
        <v>0</v>
      </c>
      <c r="BL289" s="3" t="s">
        <v>242</v>
      </c>
      <c r="BM289" s="157" t="s">
        <v>681</v>
      </c>
    </row>
    <row r="290" s="22" customFormat="true" ht="24" hidden="false" customHeight="true" outlineLevel="0" collapsed="false">
      <c r="B290" s="23"/>
      <c r="C290" s="146" t="s">
        <v>682</v>
      </c>
      <c r="D290" s="146" t="s">
        <v>124</v>
      </c>
      <c r="E290" s="147" t="s">
        <v>683</v>
      </c>
      <c r="F290" s="148" t="s">
        <v>684</v>
      </c>
      <c r="G290" s="149" t="s">
        <v>644</v>
      </c>
      <c r="H290" s="208"/>
      <c r="I290" s="151"/>
      <c r="J290" s="152" t="n">
        <f aca="false">ROUND(I290*H290,1)</f>
        <v>0</v>
      </c>
      <c r="K290" s="148" t="s">
        <v>128</v>
      </c>
      <c r="L290" s="23"/>
      <c r="M290" s="153"/>
      <c r="N290" s="154" t="s">
        <v>41</v>
      </c>
      <c r="P290" s="155" t="n">
        <f aca="false">O290*H290</f>
        <v>0</v>
      </c>
      <c r="Q290" s="155" t="n">
        <v>0</v>
      </c>
      <c r="R290" s="155" t="n">
        <f aca="false">Q290*H290</f>
        <v>0</v>
      </c>
      <c r="S290" s="155" t="n">
        <v>0</v>
      </c>
      <c r="T290" s="155" t="n">
        <f aca="false">S290*H290</f>
        <v>0</v>
      </c>
      <c r="U290" s="156"/>
      <c r="AR290" s="157" t="s">
        <v>242</v>
      </c>
      <c r="AT290" s="157" t="s">
        <v>124</v>
      </c>
      <c r="AU290" s="157" t="s">
        <v>80</v>
      </c>
      <c r="AY290" s="3" t="s">
        <v>119</v>
      </c>
      <c r="BE290" s="158" t="n">
        <f aca="false">IF(N290="základní",J290,0)</f>
        <v>0</v>
      </c>
      <c r="BF290" s="158" t="n">
        <f aca="false">IF(N290="snížená",J290,0)</f>
        <v>0</v>
      </c>
      <c r="BG290" s="158" t="n">
        <f aca="false">IF(N290="zákl. přenesená",J290,0)</f>
        <v>0</v>
      </c>
      <c r="BH290" s="158" t="n">
        <f aca="false">IF(N290="sníž. přenesená",J290,0)</f>
        <v>0</v>
      </c>
      <c r="BI290" s="158" t="n">
        <f aca="false">IF(N290="nulová",J290,0)</f>
        <v>0</v>
      </c>
      <c r="BJ290" s="3" t="s">
        <v>78</v>
      </c>
      <c r="BK290" s="158" t="n">
        <f aca="false">ROUND(I290*H290,1)</f>
        <v>0</v>
      </c>
      <c r="BL290" s="3" t="s">
        <v>242</v>
      </c>
      <c r="BM290" s="157" t="s">
        <v>685</v>
      </c>
    </row>
    <row r="291" s="22" customFormat="true" ht="15" hidden="false" customHeight="false" outlineLevel="0" collapsed="false">
      <c r="B291" s="23"/>
      <c r="D291" s="159" t="s">
        <v>132</v>
      </c>
      <c r="F291" s="160" t="s">
        <v>686</v>
      </c>
      <c r="I291" s="161"/>
      <c r="L291" s="23"/>
      <c r="M291" s="162"/>
      <c r="U291" s="54"/>
      <c r="AT291" s="3" t="s">
        <v>132</v>
      </c>
      <c r="AU291" s="3" t="s">
        <v>80</v>
      </c>
    </row>
    <row r="292" s="133" customFormat="true" ht="22.5" hidden="false" customHeight="true" outlineLevel="0" collapsed="false">
      <c r="B292" s="134"/>
      <c r="D292" s="135" t="s">
        <v>69</v>
      </c>
      <c r="E292" s="144" t="s">
        <v>687</v>
      </c>
      <c r="F292" s="144" t="s">
        <v>688</v>
      </c>
      <c r="I292" s="137"/>
      <c r="J292" s="145" t="n">
        <f aca="false">BK292</f>
        <v>0</v>
      </c>
      <c r="L292" s="134"/>
      <c r="M292" s="139"/>
      <c r="P292" s="140" t="n">
        <f aca="false">SUM(P293:P322)</f>
        <v>0</v>
      </c>
      <c r="R292" s="140" t="n">
        <f aca="false">SUM(R293:R322)</f>
        <v>0.23054076</v>
      </c>
      <c r="T292" s="140" t="n">
        <f aca="false">SUM(T293:T322)</f>
        <v>0</v>
      </c>
      <c r="U292" s="141"/>
      <c r="AR292" s="135" t="s">
        <v>80</v>
      </c>
      <c r="AT292" s="142" t="s">
        <v>69</v>
      </c>
      <c r="AU292" s="142" t="s">
        <v>78</v>
      </c>
      <c r="AY292" s="135" t="s">
        <v>119</v>
      </c>
      <c r="BK292" s="143" t="n">
        <f aca="false">SUM(BK293:BK322)</f>
        <v>0</v>
      </c>
    </row>
    <row r="293" s="22" customFormat="true" ht="21.75" hidden="false" customHeight="true" outlineLevel="0" collapsed="false">
      <c r="B293" s="23"/>
      <c r="C293" s="146" t="s">
        <v>689</v>
      </c>
      <c r="D293" s="146" t="s">
        <v>124</v>
      </c>
      <c r="E293" s="147" t="s">
        <v>690</v>
      </c>
      <c r="F293" s="148" t="s">
        <v>691</v>
      </c>
      <c r="G293" s="149" t="s">
        <v>148</v>
      </c>
      <c r="H293" s="150" t="n">
        <v>4.688</v>
      </c>
      <c r="I293" s="151"/>
      <c r="J293" s="152" t="n">
        <f aca="false">ROUND(I293*H293,1)</f>
        <v>0</v>
      </c>
      <c r="K293" s="148" t="s">
        <v>128</v>
      </c>
      <c r="L293" s="23"/>
      <c r="M293" s="153"/>
      <c r="N293" s="154" t="s">
        <v>41</v>
      </c>
      <c r="P293" s="155" t="n">
        <f aca="false">O293*H293</f>
        <v>0</v>
      </c>
      <c r="Q293" s="155" t="n">
        <v>0.00027</v>
      </c>
      <c r="R293" s="155" t="n">
        <f aca="false">Q293*H293</f>
        <v>0.00126576</v>
      </c>
      <c r="S293" s="155" t="n">
        <v>0</v>
      </c>
      <c r="T293" s="155" t="n">
        <f aca="false">S293*H293</f>
        <v>0</v>
      </c>
      <c r="U293" s="156"/>
      <c r="AR293" s="157" t="s">
        <v>242</v>
      </c>
      <c r="AT293" s="157" t="s">
        <v>124</v>
      </c>
      <c r="AU293" s="157" t="s">
        <v>80</v>
      </c>
      <c r="AY293" s="3" t="s">
        <v>119</v>
      </c>
      <c r="BE293" s="158" t="n">
        <f aca="false">IF(N293="základní",J293,0)</f>
        <v>0</v>
      </c>
      <c r="BF293" s="158" t="n">
        <f aca="false">IF(N293="snížená",J293,0)</f>
        <v>0</v>
      </c>
      <c r="BG293" s="158" t="n">
        <f aca="false">IF(N293="zákl. přenesená",J293,0)</f>
        <v>0</v>
      </c>
      <c r="BH293" s="158" t="n">
        <f aca="false">IF(N293="sníž. přenesená",J293,0)</f>
        <v>0</v>
      </c>
      <c r="BI293" s="158" t="n">
        <f aca="false">IF(N293="nulová",J293,0)</f>
        <v>0</v>
      </c>
      <c r="BJ293" s="3" t="s">
        <v>78</v>
      </c>
      <c r="BK293" s="158" t="n">
        <f aca="false">ROUND(I293*H293,1)</f>
        <v>0</v>
      </c>
      <c r="BL293" s="3" t="s">
        <v>242</v>
      </c>
      <c r="BM293" s="157" t="s">
        <v>692</v>
      </c>
    </row>
    <row r="294" s="22" customFormat="true" ht="15" hidden="false" customHeight="false" outlineLevel="0" collapsed="false">
      <c r="B294" s="23"/>
      <c r="D294" s="159" t="s">
        <v>132</v>
      </c>
      <c r="F294" s="160" t="s">
        <v>693</v>
      </c>
      <c r="I294" s="161"/>
      <c r="L294" s="23"/>
      <c r="M294" s="162"/>
      <c r="U294" s="54"/>
      <c r="AT294" s="3" t="s">
        <v>132</v>
      </c>
      <c r="AU294" s="3" t="s">
        <v>80</v>
      </c>
    </row>
    <row r="295" s="163" customFormat="true" ht="15" hidden="false" customHeight="false" outlineLevel="0" collapsed="false">
      <c r="B295" s="164"/>
      <c r="D295" s="165" t="s">
        <v>138</v>
      </c>
      <c r="E295" s="166"/>
      <c r="F295" s="167" t="s">
        <v>694</v>
      </c>
      <c r="H295" s="168" t="n">
        <v>4.688</v>
      </c>
      <c r="I295" s="169"/>
      <c r="L295" s="164"/>
      <c r="M295" s="170"/>
      <c r="U295" s="171"/>
      <c r="AT295" s="166" t="s">
        <v>138</v>
      </c>
      <c r="AU295" s="166" t="s">
        <v>80</v>
      </c>
      <c r="AV295" s="163" t="s">
        <v>80</v>
      </c>
      <c r="AW295" s="163" t="s">
        <v>31</v>
      </c>
      <c r="AX295" s="163" t="s">
        <v>78</v>
      </c>
      <c r="AY295" s="166" t="s">
        <v>119</v>
      </c>
    </row>
    <row r="296" s="22" customFormat="true" ht="21.75" hidden="false" customHeight="true" outlineLevel="0" collapsed="false">
      <c r="B296" s="23"/>
      <c r="C296" s="198" t="s">
        <v>695</v>
      </c>
      <c r="D296" s="198" t="s">
        <v>577</v>
      </c>
      <c r="E296" s="199" t="s">
        <v>696</v>
      </c>
      <c r="F296" s="200" t="s">
        <v>697</v>
      </c>
      <c r="G296" s="201" t="s">
        <v>167</v>
      </c>
      <c r="H296" s="202" t="n">
        <v>3</v>
      </c>
      <c r="I296" s="203"/>
      <c r="J296" s="204" t="n">
        <f aca="false">ROUND(I296*H296,1)</f>
        <v>0</v>
      </c>
      <c r="K296" s="200"/>
      <c r="L296" s="205"/>
      <c r="M296" s="206"/>
      <c r="N296" s="207" t="s">
        <v>41</v>
      </c>
      <c r="P296" s="155" t="n">
        <f aca="false">O296*H296</f>
        <v>0</v>
      </c>
      <c r="Q296" s="155" t="n">
        <v>0.048</v>
      </c>
      <c r="R296" s="155" t="n">
        <f aca="false">Q296*H296</f>
        <v>0.144</v>
      </c>
      <c r="S296" s="155" t="n">
        <v>0</v>
      </c>
      <c r="T296" s="155" t="n">
        <f aca="false">S296*H296</f>
        <v>0</v>
      </c>
      <c r="U296" s="156"/>
      <c r="AR296" s="157" t="s">
        <v>355</v>
      </c>
      <c r="AT296" s="157" t="s">
        <v>577</v>
      </c>
      <c r="AU296" s="157" t="s">
        <v>80</v>
      </c>
      <c r="AY296" s="3" t="s">
        <v>119</v>
      </c>
      <c r="BE296" s="158" t="n">
        <f aca="false">IF(N296="základní",J296,0)</f>
        <v>0</v>
      </c>
      <c r="BF296" s="158" t="n">
        <f aca="false">IF(N296="snížená",J296,0)</f>
        <v>0</v>
      </c>
      <c r="BG296" s="158" t="n">
        <f aca="false">IF(N296="zákl. přenesená",J296,0)</f>
        <v>0</v>
      </c>
      <c r="BH296" s="158" t="n">
        <f aca="false">IF(N296="sníž. přenesená",J296,0)</f>
        <v>0</v>
      </c>
      <c r="BI296" s="158" t="n">
        <f aca="false">IF(N296="nulová",J296,0)</f>
        <v>0</v>
      </c>
      <c r="BJ296" s="3" t="s">
        <v>78</v>
      </c>
      <c r="BK296" s="158" t="n">
        <f aca="false">ROUND(I296*H296,1)</f>
        <v>0</v>
      </c>
      <c r="BL296" s="3" t="s">
        <v>242</v>
      </c>
      <c r="BM296" s="157" t="s">
        <v>698</v>
      </c>
    </row>
    <row r="297" s="22" customFormat="true" ht="24" hidden="false" customHeight="true" outlineLevel="0" collapsed="false">
      <c r="B297" s="23"/>
      <c r="C297" s="146" t="s">
        <v>699</v>
      </c>
      <c r="D297" s="146" t="s">
        <v>124</v>
      </c>
      <c r="E297" s="147" t="s">
        <v>700</v>
      </c>
      <c r="F297" s="148" t="s">
        <v>701</v>
      </c>
      <c r="G297" s="149" t="s">
        <v>290</v>
      </c>
      <c r="H297" s="150" t="n">
        <v>15</v>
      </c>
      <c r="I297" s="151"/>
      <c r="J297" s="152" t="n">
        <f aca="false">ROUND(I297*H297,1)</f>
        <v>0</v>
      </c>
      <c r="K297" s="148" t="s">
        <v>128</v>
      </c>
      <c r="L297" s="23"/>
      <c r="M297" s="153"/>
      <c r="N297" s="154" t="s">
        <v>41</v>
      </c>
      <c r="P297" s="155" t="n">
        <f aca="false">O297*H297</f>
        <v>0</v>
      </c>
      <c r="Q297" s="155" t="n">
        <v>0.00028</v>
      </c>
      <c r="R297" s="155" t="n">
        <f aca="false">Q297*H297</f>
        <v>0.0042</v>
      </c>
      <c r="S297" s="155" t="n">
        <v>0</v>
      </c>
      <c r="T297" s="155" t="n">
        <f aca="false">S297*H297</f>
        <v>0</v>
      </c>
      <c r="U297" s="156"/>
      <c r="AR297" s="157" t="s">
        <v>242</v>
      </c>
      <c r="AT297" s="157" t="s">
        <v>124</v>
      </c>
      <c r="AU297" s="157" t="s">
        <v>80</v>
      </c>
      <c r="AY297" s="3" t="s">
        <v>119</v>
      </c>
      <c r="BE297" s="158" t="n">
        <f aca="false">IF(N297="základní",J297,0)</f>
        <v>0</v>
      </c>
      <c r="BF297" s="158" t="n">
        <f aca="false">IF(N297="snížená",J297,0)</f>
        <v>0</v>
      </c>
      <c r="BG297" s="158" t="n">
        <f aca="false">IF(N297="zákl. přenesená",J297,0)</f>
        <v>0</v>
      </c>
      <c r="BH297" s="158" t="n">
        <f aca="false">IF(N297="sníž. přenesená",J297,0)</f>
        <v>0</v>
      </c>
      <c r="BI297" s="158" t="n">
        <f aca="false">IF(N297="nulová",J297,0)</f>
        <v>0</v>
      </c>
      <c r="BJ297" s="3" t="s">
        <v>78</v>
      </c>
      <c r="BK297" s="158" t="n">
        <f aca="false">ROUND(I297*H297,1)</f>
        <v>0</v>
      </c>
      <c r="BL297" s="3" t="s">
        <v>242</v>
      </c>
      <c r="BM297" s="157" t="s">
        <v>702</v>
      </c>
    </row>
    <row r="298" s="22" customFormat="true" ht="15" hidden="false" customHeight="false" outlineLevel="0" collapsed="false">
      <c r="B298" s="23"/>
      <c r="D298" s="159" t="s">
        <v>132</v>
      </c>
      <c r="F298" s="160" t="s">
        <v>703</v>
      </c>
      <c r="I298" s="161"/>
      <c r="L298" s="23"/>
      <c r="M298" s="162"/>
      <c r="U298" s="54"/>
      <c r="AT298" s="3" t="s">
        <v>132</v>
      </c>
      <c r="AU298" s="3" t="s">
        <v>80</v>
      </c>
    </row>
    <row r="299" s="163" customFormat="true" ht="15" hidden="false" customHeight="false" outlineLevel="0" collapsed="false">
      <c r="B299" s="164"/>
      <c r="D299" s="165" t="s">
        <v>138</v>
      </c>
      <c r="E299" s="166"/>
      <c r="F299" s="167" t="s">
        <v>704</v>
      </c>
      <c r="H299" s="168" t="n">
        <v>15</v>
      </c>
      <c r="I299" s="169"/>
      <c r="L299" s="164"/>
      <c r="M299" s="170"/>
      <c r="U299" s="171"/>
      <c r="AT299" s="166" t="s">
        <v>138</v>
      </c>
      <c r="AU299" s="166" t="s">
        <v>80</v>
      </c>
      <c r="AV299" s="163" t="s">
        <v>80</v>
      </c>
      <c r="AW299" s="163" t="s">
        <v>31</v>
      </c>
      <c r="AX299" s="163" t="s">
        <v>78</v>
      </c>
      <c r="AY299" s="166" t="s">
        <v>119</v>
      </c>
    </row>
    <row r="300" s="22" customFormat="true" ht="24" hidden="false" customHeight="true" outlineLevel="0" collapsed="false">
      <c r="B300" s="23"/>
      <c r="C300" s="146" t="s">
        <v>705</v>
      </c>
      <c r="D300" s="146" t="s">
        <v>124</v>
      </c>
      <c r="E300" s="147" t="s">
        <v>706</v>
      </c>
      <c r="F300" s="148" t="s">
        <v>707</v>
      </c>
      <c r="G300" s="149" t="s">
        <v>290</v>
      </c>
      <c r="H300" s="150" t="n">
        <v>15</v>
      </c>
      <c r="I300" s="151"/>
      <c r="J300" s="152" t="n">
        <f aca="false">ROUND(I300*H300,1)</f>
        <v>0</v>
      </c>
      <c r="K300" s="148" t="s">
        <v>128</v>
      </c>
      <c r="L300" s="23"/>
      <c r="M300" s="153"/>
      <c r="N300" s="154" t="s">
        <v>41</v>
      </c>
      <c r="P300" s="155" t="n">
        <f aca="false">O300*H300</f>
        <v>0</v>
      </c>
      <c r="Q300" s="155" t="n">
        <v>0.00015</v>
      </c>
      <c r="R300" s="155" t="n">
        <f aca="false">Q300*H300</f>
        <v>0.00225</v>
      </c>
      <c r="S300" s="155" t="n">
        <v>0</v>
      </c>
      <c r="T300" s="155" t="n">
        <f aca="false">S300*H300</f>
        <v>0</v>
      </c>
      <c r="U300" s="156"/>
      <c r="AR300" s="157" t="s">
        <v>242</v>
      </c>
      <c r="AT300" s="157" t="s">
        <v>124</v>
      </c>
      <c r="AU300" s="157" t="s">
        <v>80</v>
      </c>
      <c r="AY300" s="3" t="s">
        <v>119</v>
      </c>
      <c r="BE300" s="158" t="n">
        <f aca="false">IF(N300="základní",J300,0)</f>
        <v>0</v>
      </c>
      <c r="BF300" s="158" t="n">
        <f aca="false">IF(N300="snížená",J300,0)</f>
        <v>0</v>
      </c>
      <c r="BG300" s="158" t="n">
        <f aca="false">IF(N300="zákl. přenesená",J300,0)</f>
        <v>0</v>
      </c>
      <c r="BH300" s="158" t="n">
        <f aca="false">IF(N300="sníž. přenesená",J300,0)</f>
        <v>0</v>
      </c>
      <c r="BI300" s="158" t="n">
        <f aca="false">IF(N300="nulová",J300,0)</f>
        <v>0</v>
      </c>
      <c r="BJ300" s="3" t="s">
        <v>78</v>
      </c>
      <c r="BK300" s="158" t="n">
        <f aca="false">ROUND(I300*H300,1)</f>
        <v>0</v>
      </c>
      <c r="BL300" s="3" t="s">
        <v>242</v>
      </c>
      <c r="BM300" s="157" t="s">
        <v>708</v>
      </c>
    </row>
    <row r="301" s="22" customFormat="true" ht="15" hidden="false" customHeight="false" outlineLevel="0" collapsed="false">
      <c r="B301" s="23"/>
      <c r="D301" s="159" t="s">
        <v>132</v>
      </c>
      <c r="F301" s="160" t="s">
        <v>709</v>
      </c>
      <c r="I301" s="161"/>
      <c r="L301" s="23"/>
      <c r="M301" s="162"/>
      <c r="U301" s="54"/>
      <c r="AT301" s="3" t="s">
        <v>132</v>
      </c>
      <c r="AU301" s="3" t="s">
        <v>80</v>
      </c>
    </row>
    <row r="302" s="163" customFormat="true" ht="15" hidden="false" customHeight="false" outlineLevel="0" collapsed="false">
      <c r="B302" s="164"/>
      <c r="D302" s="165" t="s">
        <v>138</v>
      </c>
      <c r="E302" s="166"/>
      <c r="F302" s="167" t="s">
        <v>704</v>
      </c>
      <c r="H302" s="168" t="n">
        <v>15</v>
      </c>
      <c r="I302" s="169"/>
      <c r="L302" s="164"/>
      <c r="M302" s="170"/>
      <c r="U302" s="171"/>
      <c r="AT302" s="166" t="s">
        <v>138</v>
      </c>
      <c r="AU302" s="166" t="s">
        <v>80</v>
      </c>
      <c r="AV302" s="163" t="s">
        <v>80</v>
      </c>
      <c r="AW302" s="163" t="s">
        <v>31</v>
      </c>
      <c r="AX302" s="163" t="s">
        <v>78</v>
      </c>
      <c r="AY302" s="166" t="s">
        <v>119</v>
      </c>
    </row>
    <row r="303" s="22" customFormat="true" ht="21.75" hidden="false" customHeight="true" outlineLevel="0" collapsed="false">
      <c r="B303" s="23"/>
      <c r="C303" s="146" t="s">
        <v>710</v>
      </c>
      <c r="D303" s="146" t="s">
        <v>124</v>
      </c>
      <c r="E303" s="147" t="s">
        <v>711</v>
      </c>
      <c r="F303" s="148" t="s">
        <v>712</v>
      </c>
      <c r="G303" s="149" t="s">
        <v>290</v>
      </c>
      <c r="H303" s="150" t="n">
        <v>3.75</v>
      </c>
      <c r="I303" s="151"/>
      <c r="J303" s="152" t="n">
        <f aca="false">ROUND(I303*H303,1)</f>
        <v>0</v>
      </c>
      <c r="K303" s="148" t="s">
        <v>128</v>
      </c>
      <c r="L303" s="23"/>
      <c r="M303" s="153"/>
      <c r="N303" s="154" t="s">
        <v>41</v>
      </c>
      <c r="P303" s="155" t="n">
        <f aca="false">O303*H303</f>
        <v>0</v>
      </c>
      <c r="Q303" s="155" t="n">
        <v>0</v>
      </c>
      <c r="R303" s="155" t="n">
        <f aca="false">Q303*H303</f>
        <v>0</v>
      </c>
      <c r="S303" s="155" t="n">
        <v>0</v>
      </c>
      <c r="T303" s="155" t="n">
        <f aca="false">S303*H303</f>
        <v>0</v>
      </c>
      <c r="U303" s="156"/>
      <c r="AR303" s="157" t="s">
        <v>242</v>
      </c>
      <c r="AT303" s="157" t="s">
        <v>124</v>
      </c>
      <c r="AU303" s="157" t="s">
        <v>80</v>
      </c>
      <c r="AY303" s="3" t="s">
        <v>119</v>
      </c>
      <c r="BE303" s="158" t="n">
        <f aca="false">IF(N303="základní",J303,0)</f>
        <v>0</v>
      </c>
      <c r="BF303" s="158" t="n">
        <f aca="false">IF(N303="snížená",J303,0)</f>
        <v>0</v>
      </c>
      <c r="BG303" s="158" t="n">
        <f aca="false">IF(N303="zákl. přenesená",J303,0)</f>
        <v>0</v>
      </c>
      <c r="BH303" s="158" t="n">
        <f aca="false">IF(N303="sníž. přenesená",J303,0)</f>
        <v>0</v>
      </c>
      <c r="BI303" s="158" t="n">
        <f aca="false">IF(N303="nulová",J303,0)</f>
        <v>0</v>
      </c>
      <c r="BJ303" s="3" t="s">
        <v>78</v>
      </c>
      <c r="BK303" s="158" t="n">
        <f aca="false">ROUND(I303*H303,1)</f>
        <v>0</v>
      </c>
      <c r="BL303" s="3" t="s">
        <v>242</v>
      </c>
      <c r="BM303" s="157" t="s">
        <v>713</v>
      </c>
    </row>
    <row r="304" s="22" customFormat="true" ht="15" hidden="false" customHeight="false" outlineLevel="0" collapsed="false">
      <c r="B304" s="23"/>
      <c r="D304" s="159" t="s">
        <v>132</v>
      </c>
      <c r="F304" s="160" t="s">
        <v>714</v>
      </c>
      <c r="I304" s="161"/>
      <c r="L304" s="23"/>
      <c r="M304" s="162"/>
      <c r="U304" s="54"/>
      <c r="AT304" s="3" t="s">
        <v>132</v>
      </c>
      <c r="AU304" s="3" t="s">
        <v>80</v>
      </c>
    </row>
    <row r="305" s="163" customFormat="true" ht="15" hidden="false" customHeight="false" outlineLevel="0" collapsed="false">
      <c r="B305" s="164"/>
      <c r="D305" s="165" t="s">
        <v>138</v>
      </c>
      <c r="E305" s="166"/>
      <c r="F305" s="167" t="s">
        <v>474</v>
      </c>
      <c r="H305" s="168" t="n">
        <v>3.75</v>
      </c>
      <c r="I305" s="169"/>
      <c r="L305" s="164"/>
      <c r="M305" s="170"/>
      <c r="U305" s="171"/>
      <c r="AT305" s="166" t="s">
        <v>138</v>
      </c>
      <c r="AU305" s="166" t="s">
        <v>80</v>
      </c>
      <c r="AV305" s="163" t="s">
        <v>80</v>
      </c>
      <c r="AW305" s="163" t="s">
        <v>31</v>
      </c>
      <c r="AX305" s="163" t="s">
        <v>78</v>
      </c>
      <c r="AY305" s="166" t="s">
        <v>119</v>
      </c>
    </row>
    <row r="306" s="22" customFormat="true" ht="16.5" hidden="false" customHeight="true" outlineLevel="0" collapsed="false">
      <c r="B306" s="23"/>
      <c r="C306" s="198" t="s">
        <v>427</v>
      </c>
      <c r="D306" s="198" t="s">
        <v>577</v>
      </c>
      <c r="E306" s="199" t="s">
        <v>715</v>
      </c>
      <c r="F306" s="200" t="s">
        <v>716</v>
      </c>
      <c r="G306" s="201" t="s">
        <v>290</v>
      </c>
      <c r="H306" s="202" t="n">
        <v>3.75</v>
      </c>
      <c r="I306" s="203"/>
      <c r="J306" s="204" t="n">
        <f aca="false">ROUND(I306*H306,1)</f>
        <v>0</v>
      </c>
      <c r="K306" s="200" t="s">
        <v>128</v>
      </c>
      <c r="L306" s="205"/>
      <c r="M306" s="206"/>
      <c r="N306" s="207" t="s">
        <v>41</v>
      </c>
      <c r="P306" s="155" t="n">
        <f aca="false">O306*H306</f>
        <v>0</v>
      </c>
      <c r="Q306" s="155" t="n">
        <v>0.0015</v>
      </c>
      <c r="R306" s="155" t="n">
        <f aca="false">Q306*H306</f>
        <v>0.005625</v>
      </c>
      <c r="S306" s="155" t="n">
        <v>0</v>
      </c>
      <c r="T306" s="155" t="n">
        <f aca="false">S306*H306</f>
        <v>0</v>
      </c>
      <c r="U306" s="156"/>
      <c r="AR306" s="157" t="s">
        <v>355</v>
      </c>
      <c r="AT306" s="157" t="s">
        <v>577</v>
      </c>
      <c r="AU306" s="157" t="s">
        <v>80</v>
      </c>
      <c r="AY306" s="3" t="s">
        <v>119</v>
      </c>
      <c r="BE306" s="158" t="n">
        <f aca="false">IF(N306="základní",J306,0)</f>
        <v>0</v>
      </c>
      <c r="BF306" s="158" t="n">
        <f aca="false">IF(N306="snížená",J306,0)</f>
        <v>0</v>
      </c>
      <c r="BG306" s="158" t="n">
        <f aca="false">IF(N306="zákl. přenesená",J306,0)</f>
        <v>0</v>
      </c>
      <c r="BH306" s="158" t="n">
        <f aca="false">IF(N306="sníž. přenesená",J306,0)</f>
        <v>0</v>
      </c>
      <c r="BI306" s="158" t="n">
        <f aca="false">IF(N306="nulová",J306,0)</f>
        <v>0</v>
      </c>
      <c r="BJ306" s="3" t="s">
        <v>78</v>
      </c>
      <c r="BK306" s="158" t="n">
        <f aca="false">ROUND(I306*H306,1)</f>
        <v>0</v>
      </c>
      <c r="BL306" s="3" t="s">
        <v>242</v>
      </c>
      <c r="BM306" s="157" t="s">
        <v>717</v>
      </c>
    </row>
    <row r="307" s="22" customFormat="true" ht="16.5" hidden="false" customHeight="true" outlineLevel="0" collapsed="false">
      <c r="B307" s="23"/>
      <c r="C307" s="198" t="s">
        <v>530</v>
      </c>
      <c r="D307" s="198" t="s">
        <v>577</v>
      </c>
      <c r="E307" s="199" t="s">
        <v>718</v>
      </c>
      <c r="F307" s="200" t="s">
        <v>719</v>
      </c>
      <c r="G307" s="201" t="s">
        <v>127</v>
      </c>
      <c r="H307" s="202" t="n">
        <v>3</v>
      </c>
      <c r="I307" s="203"/>
      <c r="J307" s="204" t="n">
        <f aca="false">ROUND(I307*H307,1)</f>
        <v>0</v>
      </c>
      <c r="K307" s="200" t="s">
        <v>128</v>
      </c>
      <c r="L307" s="205"/>
      <c r="M307" s="206"/>
      <c r="N307" s="207" t="s">
        <v>41</v>
      </c>
      <c r="P307" s="155" t="n">
        <f aca="false">O307*H307</f>
        <v>0</v>
      </c>
      <c r="Q307" s="155" t="n">
        <v>0.0002</v>
      </c>
      <c r="R307" s="155" t="n">
        <f aca="false">Q307*H307</f>
        <v>0.0006</v>
      </c>
      <c r="S307" s="155" t="n">
        <v>0</v>
      </c>
      <c r="T307" s="155" t="n">
        <f aca="false">S307*H307</f>
        <v>0</v>
      </c>
      <c r="U307" s="156"/>
      <c r="AR307" s="157" t="s">
        <v>355</v>
      </c>
      <c r="AT307" s="157" t="s">
        <v>577</v>
      </c>
      <c r="AU307" s="157" t="s">
        <v>80</v>
      </c>
      <c r="AY307" s="3" t="s">
        <v>119</v>
      </c>
      <c r="BE307" s="158" t="n">
        <f aca="false">IF(N307="základní",J307,0)</f>
        <v>0</v>
      </c>
      <c r="BF307" s="158" t="n">
        <f aca="false">IF(N307="snížená",J307,0)</f>
        <v>0</v>
      </c>
      <c r="BG307" s="158" t="n">
        <f aca="false">IF(N307="zákl. přenesená",J307,0)</f>
        <v>0</v>
      </c>
      <c r="BH307" s="158" t="n">
        <f aca="false">IF(N307="sníž. přenesená",J307,0)</f>
        <v>0</v>
      </c>
      <c r="BI307" s="158" t="n">
        <f aca="false">IF(N307="nulová",J307,0)</f>
        <v>0</v>
      </c>
      <c r="BJ307" s="3" t="s">
        <v>78</v>
      </c>
      <c r="BK307" s="158" t="n">
        <f aca="false">ROUND(I307*H307,1)</f>
        <v>0</v>
      </c>
      <c r="BL307" s="3" t="s">
        <v>242</v>
      </c>
      <c r="BM307" s="157" t="s">
        <v>720</v>
      </c>
    </row>
    <row r="308" s="22" customFormat="true" ht="24" hidden="false" customHeight="true" outlineLevel="0" collapsed="false">
      <c r="B308" s="23"/>
      <c r="C308" s="146" t="s">
        <v>536</v>
      </c>
      <c r="D308" s="146" t="s">
        <v>124</v>
      </c>
      <c r="E308" s="147" t="s">
        <v>721</v>
      </c>
      <c r="F308" s="148" t="s">
        <v>722</v>
      </c>
      <c r="G308" s="149" t="s">
        <v>167</v>
      </c>
      <c r="H308" s="150" t="n">
        <v>3</v>
      </c>
      <c r="I308" s="151"/>
      <c r="J308" s="152" t="n">
        <f aca="false">ROUND(I308*H308,1)</f>
        <v>0</v>
      </c>
      <c r="K308" s="148" t="s">
        <v>128</v>
      </c>
      <c r="L308" s="23"/>
      <c r="M308" s="153"/>
      <c r="N308" s="154" t="s">
        <v>41</v>
      </c>
      <c r="P308" s="155" t="n">
        <f aca="false">O308*H308</f>
        <v>0</v>
      </c>
      <c r="Q308" s="155" t="n">
        <v>0</v>
      </c>
      <c r="R308" s="155" t="n">
        <f aca="false">Q308*H308</f>
        <v>0</v>
      </c>
      <c r="S308" s="155" t="n">
        <v>0</v>
      </c>
      <c r="T308" s="155" t="n">
        <f aca="false">S308*H308</f>
        <v>0</v>
      </c>
      <c r="U308" s="156"/>
      <c r="AR308" s="157" t="s">
        <v>242</v>
      </c>
      <c r="AT308" s="157" t="s">
        <v>124</v>
      </c>
      <c r="AU308" s="157" t="s">
        <v>80</v>
      </c>
      <c r="AY308" s="3" t="s">
        <v>119</v>
      </c>
      <c r="BE308" s="158" t="n">
        <f aca="false">IF(N308="základní",J308,0)</f>
        <v>0</v>
      </c>
      <c r="BF308" s="158" t="n">
        <f aca="false">IF(N308="snížená",J308,0)</f>
        <v>0</v>
      </c>
      <c r="BG308" s="158" t="n">
        <f aca="false">IF(N308="zákl. přenesená",J308,0)</f>
        <v>0</v>
      </c>
      <c r="BH308" s="158" t="n">
        <f aca="false">IF(N308="sníž. přenesená",J308,0)</f>
        <v>0</v>
      </c>
      <c r="BI308" s="158" t="n">
        <f aca="false">IF(N308="nulová",J308,0)</f>
        <v>0</v>
      </c>
      <c r="BJ308" s="3" t="s">
        <v>78</v>
      </c>
      <c r="BK308" s="158" t="n">
        <f aca="false">ROUND(I308*H308,1)</f>
        <v>0</v>
      </c>
      <c r="BL308" s="3" t="s">
        <v>242</v>
      </c>
      <c r="BM308" s="157" t="s">
        <v>723</v>
      </c>
    </row>
    <row r="309" s="22" customFormat="true" ht="15" hidden="false" customHeight="false" outlineLevel="0" collapsed="false">
      <c r="B309" s="23"/>
      <c r="D309" s="159" t="s">
        <v>132</v>
      </c>
      <c r="F309" s="160" t="s">
        <v>724</v>
      </c>
      <c r="I309" s="161"/>
      <c r="L309" s="23"/>
      <c r="M309" s="162"/>
      <c r="U309" s="54"/>
      <c r="AT309" s="3" t="s">
        <v>132</v>
      </c>
      <c r="AU309" s="3" t="s">
        <v>80</v>
      </c>
    </row>
    <row r="310" s="22" customFormat="true" ht="16.5" hidden="false" customHeight="true" outlineLevel="0" collapsed="false">
      <c r="B310" s="23"/>
      <c r="C310" s="198" t="s">
        <v>569</v>
      </c>
      <c r="D310" s="198" t="s">
        <v>577</v>
      </c>
      <c r="E310" s="199" t="s">
        <v>725</v>
      </c>
      <c r="F310" s="200" t="s">
        <v>726</v>
      </c>
      <c r="G310" s="201" t="s">
        <v>167</v>
      </c>
      <c r="H310" s="202" t="n">
        <v>3</v>
      </c>
      <c r="I310" s="203"/>
      <c r="J310" s="204" t="n">
        <f aca="false">ROUND(I310*H310,1)</f>
        <v>0</v>
      </c>
      <c r="K310" s="200"/>
      <c r="L310" s="205"/>
      <c r="M310" s="206"/>
      <c r="N310" s="207" t="s">
        <v>41</v>
      </c>
      <c r="P310" s="155" t="n">
        <f aca="false">O310*H310</f>
        <v>0</v>
      </c>
      <c r="Q310" s="155" t="n">
        <v>0.0205</v>
      </c>
      <c r="R310" s="155" t="n">
        <f aca="false">Q310*H310</f>
        <v>0.0615</v>
      </c>
      <c r="S310" s="155" t="n">
        <v>0</v>
      </c>
      <c r="T310" s="155" t="n">
        <f aca="false">S310*H310</f>
        <v>0</v>
      </c>
      <c r="U310" s="156"/>
      <c r="AR310" s="157" t="s">
        <v>355</v>
      </c>
      <c r="AT310" s="157" t="s">
        <v>577</v>
      </c>
      <c r="AU310" s="157" t="s">
        <v>80</v>
      </c>
      <c r="AY310" s="3" t="s">
        <v>119</v>
      </c>
      <c r="BE310" s="158" t="n">
        <f aca="false">IF(N310="základní",J310,0)</f>
        <v>0</v>
      </c>
      <c r="BF310" s="158" t="n">
        <f aca="false">IF(N310="snížená",J310,0)</f>
        <v>0</v>
      </c>
      <c r="BG310" s="158" t="n">
        <f aca="false">IF(N310="zákl. přenesená",J310,0)</f>
        <v>0</v>
      </c>
      <c r="BH310" s="158" t="n">
        <f aca="false">IF(N310="sníž. přenesená",J310,0)</f>
        <v>0</v>
      </c>
      <c r="BI310" s="158" t="n">
        <f aca="false">IF(N310="nulová",J310,0)</f>
        <v>0</v>
      </c>
      <c r="BJ310" s="3" t="s">
        <v>78</v>
      </c>
      <c r="BK310" s="158" t="n">
        <f aca="false">ROUND(I310*H310,1)</f>
        <v>0</v>
      </c>
      <c r="BL310" s="3" t="s">
        <v>242</v>
      </c>
      <c r="BM310" s="157" t="s">
        <v>727</v>
      </c>
    </row>
    <row r="311" s="22" customFormat="true" ht="16.5" hidden="false" customHeight="true" outlineLevel="0" collapsed="false">
      <c r="B311" s="23"/>
      <c r="C311" s="146" t="s">
        <v>728</v>
      </c>
      <c r="D311" s="146" t="s">
        <v>124</v>
      </c>
      <c r="E311" s="147" t="s">
        <v>729</v>
      </c>
      <c r="F311" s="148" t="s">
        <v>730</v>
      </c>
      <c r="G311" s="149" t="s">
        <v>167</v>
      </c>
      <c r="H311" s="150" t="n">
        <v>6</v>
      </c>
      <c r="I311" s="151"/>
      <c r="J311" s="152" t="n">
        <f aca="false">ROUND(I311*H311,1)</f>
        <v>0</v>
      </c>
      <c r="K311" s="148" t="s">
        <v>128</v>
      </c>
      <c r="L311" s="23"/>
      <c r="M311" s="153"/>
      <c r="N311" s="154" t="s">
        <v>41</v>
      </c>
      <c r="P311" s="155" t="n">
        <f aca="false">O311*H311</f>
        <v>0</v>
      </c>
      <c r="Q311" s="155" t="n">
        <v>0</v>
      </c>
      <c r="R311" s="155" t="n">
        <f aca="false">Q311*H311</f>
        <v>0</v>
      </c>
      <c r="S311" s="155" t="n">
        <v>0</v>
      </c>
      <c r="T311" s="155" t="n">
        <f aca="false">S311*H311</f>
        <v>0</v>
      </c>
      <c r="U311" s="156"/>
      <c r="AR311" s="157" t="s">
        <v>242</v>
      </c>
      <c r="AT311" s="157" t="s">
        <v>124</v>
      </c>
      <c r="AU311" s="157" t="s">
        <v>80</v>
      </c>
      <c r="AY311" s="3" t="s">
        <v>119</v>
      </c>
      <c r="BE311" s="158" t="n">
        <f aca="false">IF(N311="základní",J311,0)</f>
        <v>0</v>
      </c>
      <c r="BF311" s="158" t="n">
        <f aca="false">IF(N311="snížená",J311,0)</f>
        <v>0</v>
      </c>
      <c r="BG311" s="158" t="n">
        <f aca="false">IF(N311="zákl. přenesená",J311,0)</f>
        <v>0</v>
      </c>
      <c r="BH311" s="158" t="n">
        <f aca="false">IF(N311="sníž. přenesená",J311,0)</f>
        <v>0</v>
      </c>
      <c r="BI311" s="158" t="n">
        <f aca="false">IF(N311="nulová",J311,0)</f>
        <v>0</v>
      </c>
      <c r="BJ311" s="3" t="s">
        <v>78</v>
      </c>
      <c r="BK311" s="158" t="n">
        <f aca="false">ROUND(I311*H311,1)</f>
        <v>0</v>
      </c>
      <c r="BL311" s="3" t="s">
        <v>242</v>
      </c>
      <c r="BM311" s="157" t="s">
        <v>731</v>
      </c>
    </row>
    <row r="312" s="22" customFormat="true" ht="15" hidden="false" customHeight="false" outlineLevel="0" collapsed="false">
      <c r="B312" s="23"/>
      <c r="D312" s="159" t="s">
        <v>132</v>
      </c>
      <c r="F312" s="160" t="s">
        <v>732</v>
      </c>
      <c r="I312" s="161"/>
      <c r="L312" s="23"/>
      <c r="M312" s="162"/>
      <c r="U312" s="54"/>
      <c r="AT312" s="3" t="s">
        <v>132</v>
      </c>
      <c r="AU312" s="3" t="s">
        <v>80</v>
      </c>
    </row>
    <row r="313" s="22" customFormat="true" ht="16.5" hidden="false" customHeight="true" outlineLevel="0" collapsed="false">
      <c r="B313" s="23"/>
      <c r="C313" s="198" t="s">
        <v>733</v>
      </c>
      <c r="D313" s="198" t="s">
        <v>577</v>
      </c>
      <c r="E313" s="199" t="s">
        <v>734</v>
      </c>
      <c r="F313" s="200" t="s">
        <v>735</v>
      </c>
      <c r="G313" s="201" t="s">
        <v>167</v>
      </c>
      <c r="H313" s="202" t="n">
        <v>6</v>
      </c>
      <c r="I313" s="203"/>
      <c r="J313" s="204" t="n">
        <f aca="false">ROUND(I313*H313,1)</f>
        <v>0</v>
      </c>
      <c r="K313" s="200" t="s">
        <v>128</v>
      </c>
      <c r="L313" s="205"/>
      <c r="M313" s="206"/>
      <c r="N313" s="207" t="s">
        <v>41</v>
      </c>
      <c r="P313" s="155" t="n">
        <f aca="false">O313*H313</f>
        <v>0</v>
      </c>
      <c r="Q313" s="155" t="n">
        <v>0.0006</v>
      </c>
      <c r="R313" s="155" t="n">
        <f aca="false">Q313*H313</f>
        <v>0.0036</v>
      </c>
      <c r="S313" s="155" t="n">
        <v>0</v>
      </c>
      <c r="T313" s="155" t="n">
        <f aca="false">S313*H313</f>
        <v>0</v>
      </c>
      <c r="U313" s="156"/>
      <c r="AR313" s="157" t="s">
        <v>355</v>
      </c>
      <c r="AT313" s="157" t="s">
        <v>577</v>
      </c>
      <c r="AU313" s="157" t="s">
        <v>80</v>
      </c>
      <c r="AY313" s="3" t="s">
        <v>119</v>
      </c>
      <c r="BE313" s="158" t="n">
        <f aca="false">IF(N313="základní",J313,0)</f>
        <v>0</v>
      </c>
      <c r="BF313" s="158" t="n">
        <f aca="false">IF(N313="snížená",J313,0)</f>
        <v>0</v>
      </c>
      <c r="BG313" s="158" t="n">
        <f aca="false">IF(N313="zákl. přenesená",J313,0)</f>
        <v>0</v>
      </c>
      <c r="BH313" s="158" t="n">
        <f aca="false">IF(N313="sníž. přenesená",J313,0)</f>
        <v>0</v>
      </c>
      <c r="BI313" s="158" t="n">
        <f aca="false">IF(N313="nulová",J313,0)</f>
        <v>0</v>
      </c>
      <c r="BJ313" s="3" t="s">
        <v>78</v>
      </c>
      <c r="BK313" s="158" t="n">
        <f aca="false">ROUND(I313*H313,1)</f>
        <v>0</v>
      </c>
      <c r="BL313" s="3" t="s">
        <v>242</v>
      </c>
      <c r="BM313" s="157" t="s">
        <v>736</v>
      </c>
    </row>
    <row r="314" s="22" customFormat="true" ht="16.5" hidden="false" customHeight="true" outlineLevel="0" collapsed="false">
      <c r="B314" s="23"/>
      <c r="C314" s="146" t="s">
        <v>737</v>
      </c>
      <c r="D314" s="146" t="s">
        <v>124</v>
      </c>
      <c r="E314" s="147" t="s">
        <v>738</v>
      </c>
      <c r="F314" s="148" t="s">
        <v>739</v>
      </c>
      <c r="G314" s="149" t="s">
        <v>167</v>
      </c>
      <c r="H314" s="150" t="n">
        <v>3</v>
      </c>
      <c r="I314" s="151"/>
      <c r="J314" s="152" t="n">
        <f aca="false">ROUND(I314*H314,1)</f>
        <v>0</v>
      </c>
      <c r="K314" s="148" t="s">
        <v>128</v>
      </c>
      <c r="L314" s="23"/>
      <c r="M314" s="153"/>
      <c r="N314" s="154" t="s">
        <v>41</v>
      </c>
      <c r="P314" s="155" t="n">
        <f aca="false">O314*H314</f>
        <v>0</v>
      </c>
      <c r="Q314" s="155" t="n">
        <v>0</v>
      </c>
      <c r="R314" s="155" t="n">
        <f aca="false">Q314*H314</f>
        <v>0</v>
      </c>
      <c r="S314" s="155" t="n">
        <v>0</v>
      </c>
      <c r="T314" s="155" t="n">
        <f aca="false">S314*H314</f>
        <v>0</v>
      </c>
      <c r="U314" s="156"/>
      <c r="AR314" s="157" t="s">
        <v>242</v>
      </c>
      <c r="AT314" s="157" t="s">
        <v>124</v>
      </c>
      <c r="AU314" s="157" t="s">
        <v>80</v>
      </c>
      <c r="AY314" s="3" t="s">
        <v>119</v>
      </c>
      <c r="BE314" s="158" t="n">
        <f aca="false">IF(N314="základní",J314,0)</f>
        <v>0</v>
      </c>
      <c r="BF314" s="158" t="n">
        <f aca="false">IF(N314="snížená",J314,0)</f>
        <v>0</v>
      </c>
      <c r="BG314" s="158" t="n">
        <f aca="false">IF(N314="zákl. přenesená",J314,0)</f>
        <v>0</v>
      </c>
      <c r="BH314" s="158" t="n">
        <f aca="false">IF(N314="sníž. přenesená",J314,0)</f>
        <v>0</v>
      </c>
      <c r="BI314" s="158" t="n">
        <f aca="false">IF(N314="nulová",J314,0)</f>
        <v>0</v>
      </c>
      <c r="BJ314" s="3" t="s">
        <v>78</v>
      </c>
      <c r="BK314" s="158" t="n">
        <f aca="false">ROUND(I314*H314,1)</f>
        <v>0</v>
      </c>
      <c r="BL314" s="3" t="s">
        <v>242</v>
      </c>
      <c r="BM314" s="157" t="s">
        <v>740</v>
      </c>
    </row>
    <row r="315" s="22" customFormat="true" ht="15" hidden="false" customHeight="false" outlineLevel="0" collapsed="false">
      <c r="B315" s="23"/>
      <c r="D315" s="159" t="s">
        <v>132</v>
      </c>
      <c r="F315" s="160" t="s">
        <v>741</v>
      </c>
      <c r="I315" s="161"/>
      <c r="L315" s="23"/>
      <c r="M315" s="162"/>
      <c r="U315" s="54"/>
      <c r="AT315" s="3" t="s">
        <v>132</v>
      </c>
      <c r="AU315" s="3" t="s">
        <v>80</v>
      </c>
    </row>
    <row r="316" s="22" customFormat="true" ht="16.5" hidden="false" customHeight="true" outlineLevel="0" collapsed="false">
      <c r="B316" s="23"/>
      <c r="C316" s="198" t="s">
        <v>742</v>
      </c>
      <c r="D316" s="198" t="s">
        <v>577</v>
      </c>
      <c r="E316" s="199" t="s">
        <v>743</v>
      </c>
      <c r="F316" s="200" t="s">
        <v>744</v>
      </c>
      <c r="G316" s="201" t="s">
        <v>167</v>
      </c>
      <c r="H316" s="202" t="n">
        <v>3</v>
      </c>
      <c r="I316" s="203"/>
      <c r="J316" s="204" t="n">
        <f aca="false">ROUND(I316*H316,1)</f>
        <v>0</v>
      </c>
      <c r="K316" s="200" t="s">
        <v>128</v>
      </c>
      <c r="L316" s="205"/>
      <c r="M316" s="206"/>
      <c r="N316" s="207" t="s">
        <v>41</v>
      </c>
      <c r="P316" s="155" t="n">
        <f aca="false">O316*H316</f>
        <v>0</v>
      </c>
      <c r="Q316" s="155" t="n">
        <v>0.00015</v>
      </c>
      <c r="R316" s="155" t="n">
        <f aca="false">Q316*H316</f>
        <v>0.00045</v>
      </c>
      <c r="S316" s="155" t="n">
        <v>0</v>
      </c>
      <c r="T316" s="155" t="n">
        <f aca="false">S316*H316</f>
        <v>0</v>
      </c>
      <c r="U316" s="156"/>
      <c r="AR316" s="157" t="s">
        <v>355</v>
      </c>
      <c r="AT316" s="157" t="s">
        <v>577</v>
      </c>
      <c r="AU316" s="157" t="s">
        <v>80</v>
      </c>
      <c r="AY316" s="3" t="s">
        <v>119</v>
      </c>
      <c r="BE316" s="158" t="n">
        <f aca="false">IF(N316="základní",J316,0)</f>
        <v>0</v>
      </c>
      <c r="BF316" s="158" t="n">
        <f aca="false">IF(N316="snížená",J316,0)</f>
        <v>0</v>
      </c>
      <c r="BG316" s="158" t="n">
        <f aca="false">IF(N316="zákl. přenesená",J316,0)</f>
        <v>0</v>
      </c>
      <c r="BH316" s="158" t="n">
        <f aca="false">IF(N316="sníž. přenesená",J316,0)</f>
        <v>0</v>
      </c>
      <c r="BI316" s="158" t="n">
        <f aca="false">IF(N316="nulová",J316,0)</f>
        <v>0</v>
      </c>
      <c r="BJ316" s="3" t="s">
        <v>78</v>
      </c>
      <c r="BK316" s="158" t="n">
        <f aca="false">ROUND(I316*H316,1)</f>
        <v>0</v>
      </c>
      <c r="BL316" s="3" t="s">
        <v>242</v>
      </c>
      <c r="BM316" s="157" t="s">
        <v>745</v>
      </c>
    </row>
    <row r="317" s="22" customFormat="true" ht="16.5" hidden="false" customHeight="true" outlineLevel="0" collapsed="false">
      <c r="B317" s="23"/>
      <c r="C317" s="198" t="s">
        <v>746</v>
      </c>
      <c r="D317" s="198" t="s">
        <v>577</v>
      </c>
      <c r="E317" s="199" t="s">
        <v>747</v>
      </c>
      <c r="F317" s="200" t="s">
        <v>748</v>
      </c>
      <c r="G317" s="201" t="s">
        <v>167</v>
      </c>
      <c r="H317" s="202" t="n">
        <v>3</v>
      </c>
      <c r="I317" s="203"/>
      <c r="J317" s="204" t="n">
        <f aca="false">ROUND(I317*H317,1)</f>
        <v>0</v>
      </c>
      <c r="K317" s="200" t="s">
        <v>128</v>
      </c>
      <c r="L317" s="205"/>
      <c r="M317" s="206"/>
      <c r="N317" s="207" t="s">
        <v>41</v>
      </c>
      <c r="P317" s="155" t="n">
        <f aca="false">O317*H317</f>
        <v>0</v>
      </c>
      <c r="Q317" s="155" t="n">
        <v>0.00015</v>
      </c>
      <c r="R317" s="155" t="n">
        <f aca="false">Q317*H317</f>
        <v>0.00045</v>
      </c>
      <c r="S317" s="155" t="n">
        <v>0</v>
      </c>
      <c r="T317" s="155" t="n">
        <f aca="false">S317*H317</f>
        <v>0</v>
      </c>
      <c r="U317" s="156"/>
      <c r="AR317" s="157" t="s">
        <v>355</v>
      </c>
      <c r="AT317" s="157" t="s">
        <v>577</v>
      </c>
      <c r="AU317" s="157" t="s">
        <v>80</v>
      </c>
      <c r="AY317" s="3" t="s">
        <v>119</v>
      </c>
      <c r="BE317" s="158" t="n">
        <f aca="false">IF(N317="základní",J317,0)</f>
        <v>0</v>
      </c>
      <c r="BF317" s="158" t="n">
        <f aca="false">IF(N317="snížená",J317,0)</f>
        <v>0</v>
      </c>
      <c r="BG317" s="158" t="n">
        <f aca="false">IF(N317="zákl. přenesená",J317,0)</f>
        <v>0</v>
      </c>
      <c r="BH317" s="158" t="n">
        <f aca="false">IF(N317="sníž. přenesená",J317,0)</f>
        <v>0</v>
      </c>
      <c r="BI317" s="158" t="n">
        <f aca="false">IF(N317="nulová",J317,0)</f>
        <v>0</v>
      </c>
      <c r="BJ317" s="3" t="s">
        <v>78</v>
      </c>
      <c r="BK317" s="158" t="n">
        <f aca="false">ROUND(I317*H317,1)</f>
        <v>0</v>
      </c>
      <c r="BL317" s="3" t="s">
        <v>242</v>
      </c>
      <c r="BM317" s="157" t="s">
        <v>749</v>
      </c>
    </row>
    <row r="318" s="22" customFormat="true" ht="16.5" hidden="false" customHeight="true" outlineLevel="0" collapsed="false">
      <c r="B318" s="23"/>
      <c r="C318" s="146" t="s">
        <v>750</v>
      </c>
      <c r="D318" s="146" t="s">
        <v>124</v>
      </c>
      <c r="E318" s="147" t="s">
        <v>751</v>
      </c>
      <c r="F318" s="148" t="s">
        <v>752</v>
      </c>
      <c r="G318" s="149" t="s">
        <v>167</v>
      </c>
      <c r="H318" s="150" t="n">
        <v>3</v>
      </c>
      <c r="I318" s="151"/>
      <c r="J318" s="152" t="n">
        <f aca="false">ROUND(I318*H318,1)</f>
        <v>0</v>
      </c>
      <c r="K318" s="148" t="s">
        <v>128</v>
      </c>
      <c r="L318" s="23"/>
      <c r="M318" s="153"/>
      <c r="N318" s="154" t="s">
        <v>41</v>
      </c>
      <c r="P318" s="155" t="n">
        <f aca="false">O318*H318</f>
        <v>0</v>
      </c>
      <c r="Q318" s="155" t="n">
        <v>0</v>
      </c>
      <c r="R318" s="155" t="n">
        <f aca="false">Q318*H318</f>
        <v>0</v>
      </c>
      <c r="S318" s="155" t="n">
        <v>0</v>
      </c>
      <c r="T318" s="155" t="n">
        <f aca="false">S318*H318</f>
        <v>0</v>
      </c>
      <c r="U318" s="156"/>
      <c r="AR318" s="157" t="s">
        <v>242</v>
      </c>
      <c r="AT318" s="157" t="s">
        <v>124</v>
      </c>
      <c r="AU318" s="157" t="s">
        <v>80</v>
      </c>
      <c r="AY318" s="3" t="s">
        <v>119</v>
      </c>
      <c r="BE318" s="158" t="n">
        <f aca="false">IF(N318="základní",J318,0)</f>
        <v>0</v>
      </c>
      <c r="BF318" s="158" t="n">
        <f aca="false">IF(N318="snížená",J318,0)</f>
        <v>0</v>
      </c>
      <c r="BG318" s="158" t="n">
        <f aca="false">IF(N318="zákl. přenesená",J318,0)</f>
        <v>0</v>
      </c>
      <c r="BH318" s="158" t="n">
        <f aca="false">IF(N318="sníž. přenesená",J318,0)</f>
        <v>0</v>
      </c>
      <c r="BI318" s="158" t="n">
        <f aca="false">IF(N318="nulová",J318,0)</f>
        <v>0</v>
      </c>
      <c r="BJ318" s="3" t="s">
        <v>78</v>
      </c>
      <c r="BK318" s="158" t="n">
        <f aca="false">ROUND(I318*H318,1)</f>
        <v>0</v>
      </c>
      <c r="BL318" s="3" t="s">
        <v>242</v>
      </c>
      <c r="BM318" s="157" t="s">
        <v>753</v>
      </c>
    </row>
    <row r="319" s="22" customFormat="true" ht="15" hidden="false" customHeight="false" outlineLevel="0" collapsed="false">
      <c r="B319" s="23"/>
      <c r="D319" s="159" t="s">
        <v>132</v>
      </c>
      <c r="F319" s="160" t="s">
        <v>754</v>
      </c>
      <c r="I319" s="161"/>
      <c r="L319" s="23"/>
      <c r="M319" s="162"/>
      <c r="U319" s="54"/>
      <c r="AT319" s="3" t="s">
        <v>132</v>
      </c>
      <c r="AU319" s="3" t="s">
        <v>80</v>
      </c>
    </row>
    <row r="320" s="22" customFormat="true" ht="16.5" hidden="false" customHeight="true" outlineLevel="0" collapsed="false">
      <c r="B320" s="23"/>
      <c r="C320" s="198" t="s">
        <v>755</v>
      </c>
      <c r="D320" s="198" t="s">
        <v>577</v>
      </c>
      <c r="E320" s="199" t="s">
        <v>756</v>
      </c>
      <c r="F320" s="200" t="s">
        <v>757</v>
      </c>
      <c r="G320" s="201" t="s">
        <v>167</v>
      </c>
      <c r="H320" s="202" t="n">
        <v>3</v>
      </c>
      <c r="I320" s="203"/>
      <c r="J320" s="204" t="n">
        <f aca="false">ROUND(I320*H320,1)</f>
        <v>0</v>
      </c>
      <c r="K320" s="200" t="s">
        <v>128</v>
      </c>
      <c r="L320" s="205"/>
      <c r="M320" s="206"/>
      <c r="N320" s="207" t="s">
        <v>41</v>
      </c>
      <c r="P320" s="155" t="n">
        <f aca="false">O320*H320</f>
        <v>0</v>
      </c>
      <c r="Q320" s="155" t="n">
        <v>0.0022</v>
      </c>
      <c r="R320" s="155" t="n">
        <f aca="false">Q320*H320</f>
        <v>0.0066</v>
      </c>
      <c r="S320" s="155" t="n">
        <v>0</v>
      </c>
      <c r="T320" s="155" t="n">
        <f aca="false">S320*H320</f>
        <v>0</v>
      </c>
      <c r="U320" s="156"/>
      <c r="AR320" s="157" t="s">
        <v>355</v>
      </c>
      <c r="AT320" s="157" t="s">
        <v>577</v>
      </c>
      <c r="AU320" s="157" t="s">
        <v>80</v>
      </c>
      <c r="AY320" s="3" t="s">
        <v>119</v>
      </c>
      <c r="BE320" s="158" t="n">
        <f aca="false">IF(N320="základní",J320,0)</f>
        <v>0</v>
      </c>
      <c r="BF320" s="158" t="n">
        <f aca="false">IF(N320="snížená",J320,0)</f>
        <v>0</v>
      </c>
      <c r="BG320" s="158" t="n">
        <f aca="false">IF(N320="zákl. přenesená",J320,0)</f>
        <v>0</v>
      </c>
      <c r="BH320" s="158" t="n">
        <f aca="false">IF(N320="sníž. přenesená",J320,0)</f>
        <v>0</v>
      </c>
      <c r="BI320" s="158" t="n">
        <f aca="false">IF(N320="nulová",J320,0)</f>
        <v>0</v>
      </c>
      <c r="BJ320" s="3" t="s">
        <v>78</v>
      </c>
      <c r="BK320" s="158" t="n">
        <f aca="false">ROUND(I320*H320,1)</f>
        <v>0</v>
      </c>
      <c r="BL320" s="3" t="s">
        <v>242</v>
      </c>
      <c r="BM320" s="157" t="s">
        <v>758</v>
      </c>
    </row>
    <row r="321" s="22" customFormat="true" ht="24" hidden="false" customHeight="true" outlineLevel="0" collapsed="false">
      <c r="B321" s="23"/>
      <c r="C321" s="146" t="s">
        <v>759</v>
      </c>
      <c r="D321" s="146" t="s">
        <v>124</v>
      </c>
      <c r="E321" s="147" t="s">
        <v>760</v>
      </c>
      <c r="F321" s="148" t="s">
        <v>761</v>
      </c>
      <c r="G321" s="149" t="s">
        <v>644</v>
      </c>
      <c r="H321" s="208"/>
      <c r="I321" s="151"/>
      <c r="J321" s="152" t="n">
        <f aca="false">ROUND(I321*H321,1)</f>
        <v>0</v>
      </c>
      <c r="K321" s="148" t="s">
        <v>128</v>
      </c>
      <c r="L321" s="23"/>
      <c r="M321" s="153"/>
      <c r="N321" s="154" t="s">
        <v>41</v>
      </c>
      <c r="P321" s="155" t="n">
        <f aca="false">O321*H321</f>
        <v>0</v>
      </c>
      <c r="Q321" s="155" t="n">
        <v>0</v>
      </c>
      <c r="R321" s="155" t="n">
        <f aca="false">Q321*H321</f>
        <v>0</v>
      </c>
      <c r="S321" s="155" t="n">
        <v>0</v>
      </c>
      <c r="T321" s="155" t="n">
        <f aca="false">S321*H321</f>
        <v>0</v>
      </c>
      <c r="U321" s="156"/>
      <c r="AR321" s="157" t="s">
        <v>242</v>
      </c>
      <c r="AT321" s="157" t="s">
        <v>124</v>
      </c>
      <c r="AU321" s="157" t="s">
        <v>80</v>
      </c>
      <c r="AY321" s="3" t="s">
        <v>119</v>
      </c>
      <c r="BE321" s="158" t="n">
        <f aca="false">IF(N321="základní",J321,0)</f>
        <v>0</v>
      </c>
      <c r="BF321" s="158" t="n">
        <f aca="false">IF(N321="snížená",J321,0)</f>
        <v>0</v>
      </c>
      <c r="BG321" s="158" t="n">
        <f aca="false">IF(N321="zákl. přenesená",J321,0)</f>
        <v>0</v>
      </c>
      <c r="BH321" s="158" t="n">
        <f aca="false">IF(N321="sníž. přenesená",J321,0)</f>
        <v>0</v>
      </c>
      <c r="BI321" s="158" t="n">
        <f aca="false">IF(N321="nulová",J321,0)</f>
        <v>0</v>
      </c>
      <c r="BJ321" s="3" t="s">
        <v>78</v>
      </c>
      <c r="BK321" s="158" t="n">
        <f aca="false">ROUND(I321*H321,1)</f>
        <v>0</v>
      </c>
      <c r="BL321" s="3" t="s">
        <v>242</v>
      </c>
      <c r="BM321" s="157" t="s">
        <v>762</v>
      </c>
    </row>
    <row r="322" s="22" customFormat="true" ht="15" hidden="false" customHeight="false" outlineLevel="0" collapsed="false">
      <c r="B322" s="23"/>
      <c r="D322" s="159" t="s">
        <v>132</v>
      </c>
      <c r="F322" s="160" t="s">
        <v>763</v>
      </c>
      <c r="I322" s="161"/>
      <c r="L322" s="23"/>
      <c r="M322" s="162"/>
      <c r="U322" s="54"/>
      <c r="AT322" s="3" t="s">
        <v>132</v>
      </c>
      <c r="AU322" s="3" t="s">
        <v>80</v>
      </c>
    </row>
    <row r="323" s="133" customFormat="true" ht="22.5" hidden="false" customHeight="true" outlineLevel="0" collapsed="false">
      <c r="B323" s="134"/>
      <c r="D323" s="135" t="s">
        <v>69</v>
      </c>
      <c r="E323" s="144" t="s">
        <v>764</v>
      </c>
      <c r="F323" s="144" t="s">
        <v>765</v>
      </c>
      <c r="I323" s="137"/>
      <c r="J323" s="145" t="n">
        <f aca="false">BK323</f>
        <v>0</v>
      </c>
      <c r="L323" s="134"/>
      <c r="M323" s="139"/>
      <c r="P323" s="140" t="n">
        <f aca="false">SUM(P324:P361)</f>
        <v>0</v>
      </c>
      <c r="R323" s="140" t="n">
        <f aca="false">SUM(R324:R361)</f>
        <v>0.7237796</v>
      </c>
      <c r="T323" s="140" t="n">
        <f aca="false">SUM(T324:T361)</f>
        <v>0</v>
      </c>
      <c r="U323" s="141"/>
      <c r="AR323" s="135" t="s">
        <v>80</v>
      </c>
      <c r="AT323" s="142" t="s">
        <v>69</v>
      </c>
      <c r="AU323" s="142" t="s">
        <v>78</v>
      </c>
      <c r="AY323" s="135" t="s">
        <v>119</v>
      </c>
      <c r="BK323" s="143" t="n">
        <f aca="false">SUM(BK324:BK361)</f>
        <v>0</v>
      </c>
    </row>
    <row r="324" s="22" customFormat="true" ht="16.5" hidden="false" customHeight="true" outlineLevel="0" collapsed="false">
      <c r="B324" s="23"/>
      <c r="C324" s="146" t="s">
        <v>766</v>
      </c>
      <c r="D324" s="146" t="s">
        <v>124</v>
      </c>
      <c r="E324" s="147" t="s">
        <v>767</v>
      </c>
      <c r="F324" s="148" t="s">
        <v>768</v>
      </c>
      <c r="G324" s="149" t="s">
        <v>148</v>
      </c>
      <c r="H324" s="150" t="n">
        <v>53.5</v>
      </c>
      <c r="I324" s="151"/>
      <c r="J324" s="152" t="n">
        <f aca="false">ROUND(I324*H324,1)</f>
        <v>0</v>
      </c>
      <c r="K324" s="148" t="s">
        <v>128</v>
      </c>
      <c r="L324" s="23"/>
      <c r="M324" s="153"/>
      <c r="N324" s="154" t="s">
        <v>41</v>
      </c>
      <c r="P324" s="155" t="n">
        <f aca="false">O324*H324</f>
        <v>0</v>
      </c>
      <c r="Q324" s="155" t="n">
        <v>0</v>
      </c>
      <c r="R324" s="155" t="n">
        <f aca="false">Q324*H324</f>
        <v>0</v>
      </c>
      <c r="S324" s="155" t="n">
        <v>0</v>
      </c>
      <c r="T324" s="155" t="n">
        <f aca="false">S324*H324</f>
        <v>0</v>
      </c>
      <c r="U324" s="156"/>
      <c r="AR324" s="157" t="s">
        <v>242</v>
      </c>
      <c r="AT324" s="157" t="s">
        <v>124</v>
      </c>
      <c r="AU324" s="157" t="s">
        <v>80</v>
      </c>
      <c r="AY324" s="3" t="s">
        <v>119</v>
      </c>
      <c r="BE324" s="158" t="n">
        <f aca="false">IF(N324="základní",J324,0)</f>
        <v>0</v>
      </c>
      <c r="BF324" s="158" t="n">
        <f aca="false">IF(N324="snížená",J324,0)</f>
        <v>0</v>
      </c>
      <c r="BG324" s="158" t="n">
        <f aca="false">IF(N324="zákl. přenesená",J324,0)</f>
        <v>0</v>
      </c>
      <c r="BH324" s="158" t="n">
        <f aca="false">IF(N324="sníž. přenesená",J324,0)</f>
        <v>0</v>
      </c>
      <c r="BI324" s="158" t="n">
        <f aca="false">IF(N324="nulová",J324,0)</f>
        <v>0</v>
      </c>
      <c r="BJ324" s="3" t="s">
        <v>78</v>
      </c>
      <c r="BK324" s="158" t="n">
        <f aca="false">ROUND(I324*H324,1)</f>
        <v>0</v>
      </c>
      <c r="BL324" s="3" t="s">
        <v>242</v>
      </c>
      <c r="BM324" s="157" t="s">
        <v>769</v>
      </c>
    </row>
    <row r="325" s="22" customFormat="true" ht="15" hidden="false" customHeight="false" outlineLevel="0" collapsed="false">
      <c r="B325" s="23"/>
      <c r="D325" s="159" t="s">
        <v>132</v>
      </c>
      <c r="F325" s="160" t="s">
        <v>770</v>
      </c>
      <c r="I325" s="161"/>
      <c r="L325" s="23"/>
      <c r="M325" s="162"/>
      <c r="U325" s="54"/>
      <c r="AT325" s="3" t="s">
        <v>132</v>
      </c>
      <c r="AU325" s="3" t="s">
        <v>80</v>
      </c>
    </row>
    <row r="326" s="163" customFormat="true" ht="15" hidden="false" customHeight="false" outlineLevel="0" collapsed="false">
      <c r="B326" s="164"/>
      <c r="D326" s="165" t="s">
        <v>138</v>
      </c>
      <c r="E326" s="166"/>
      <c r="F326" s="167" t="s">
        <v>433</v>
      </c>
      <c r="H326" s="168" t="n">
        <v>53.5</v>
      </c>
      <c r="I326" s="169"/>
      <c r="L326" s="164"/>
      <c r="M326" s="170"/>
      <c r="U326" s="171"/>
      <c r="AT326" s="166" t="s">
        <v>138</v>
      </c>
      <c r="AU326" s="166" t="s">
        <v>80</v>
      </c>
      <c r="AV326" s="163" t="s">
        <v>80</v>
      </c>
      <c r="AW326" s="163" t="s">
        <v>31</v>
      </c>
      <c r="AX326" s="163" t="s">
        <v>78</v>
      </c>
      <c r="AY326" s="166" t="s">
        <v>119</v>
      </c>
    </row>
    <row r="327" s="22" customFormat="true" ht="21.75" hidden="false" customHeight="true" outlineLevel="0" collapsed="false">
      <c r="B327" s="23"/>
      <c r="C327" s="146" t="s">
        <v>771</v>
      </c>
      <c r="D327" s="146" t="s">
        <v>124</v>
      </c>
      <c r="E327" s="147" t="s">
        <v>772</v>
      </c>
      <c r="F327" s="148" t="s">
        <v>773</v>
      </c>
      <c r="G327" s="149" t="s">
        <v>290</v>
      </c>
      <c r="H327" s="150" t="n">
        <v>51.39</v>
      </c>
      <c r="I327" s="151"/>
      <c r="J327" s="152" t="n">
        <f aca="false">ROUND(I327*H327,1)</f>
        <v>0</v>
      </c>
      <c r="K327" s="148" t="s">
        <v>128</v>
      </c>
      <c r="L327" s="23"/>
      <c r="M327" s="153"/>
      <c r="N327" s="154" t="s">
        <v>41</v>
      </c>
      <c r="P327" s="155" t="n">
        <f aca="false">O327*H327</f>
        <v>0</v>
      </c>
      <c r="Q327" s="155" t="n">
        <v>2E-005</v>
      </c>
      <c r="R327" s="155" t="n">
        <f aca="false">Q327*H327</f>
        <v>0.0010278</v>
      </c>
      <c r="S327" s="155" t="n">
        <v>0</v>
      </c>
      <c r="T327" s="155" t="n">
        <f aca="false">S327*H327</f>
        <v>0</v>
      </c>
      <c r="U327" s="156"/>
      <c r="AR327" s="157" t="s">
        <v>242</v>
      </c>
      <c r="AT327" s="157" t="s">
        <v>124</v>
      </c>
      <c r="AU327" s="157" t="s">
        <v>80</v>
      </c>
      <c r="AY327" s="3" t="s">
        <v>119</v>
      </c>
      <c r="BE327" s="158" t="n">
        <f aca="false">IF(N327="základní",J327,0)</f>
        <v>0</v>
      </c>
      <c r="BF327" s="158" t="n">
        <f aca="false">IF(N327="snížená",J327,0)</f>
        <v>0</v>
      </c>
      <c r="BG327" s="158" t="n">
        <f aca="false">IF(N327="zákl. přenesená",J327,0)</f>
        <v>0</v>
      </c>
      <c r="BH327" s="158" t="n">
        <f aca="false">IF(N327="sníž. přenesená",J327,0)</f>
        <v>0</v>
      </c>
      <c r="BI327" s="158" t="n">
        <f aca="false">IF(N327="nulová",J327,0)</f>
        <v>0</v>
      </c>
      <c r="BJ327" s="3" t="s">
        <v>78</v>
      </c>
      <c r="BK327" s="158" t="n">
        <f aca="false">ROUND(I327*H327,1)</f>
        <v>0</v>
      </c>
      <c r="BL327" s="3" t="s">
        <v>242</v>
      </c>
      <c r="BM327" s="157" t="s">
        <v>774</v>
      </c>
    </row>
    <row r="328" s="22" customFormat="true" ht="15" hidden="false" customHeight="false" outlineLevel="0" collapsed="false">
      <c r="B328" s="23"/>
      <c r="D328" s="159" t="s">
        <v>132</v>
      </c>
      <c r="F328" s="160" t="s">
        <v>775</v>
      </c>
      <c r="I328" s="161"/>
      <c r="L328" s="23"/>
      <c r="M328" s="162"/>
      <c r="U328" s="54"/>
      <c r="AT328" s="3" t="s">
        <v>132</v>
      </c>
      <c r="AU328" s="3" t="s">
        <v>80</v>
      </c>
    </row>
    <row r="329" s="163" customFormat="true" ht="15" hidden="false" customHeight="false" outlineLevel="0" collapsed="false">
      <c r="B329" s="164"/>
      <c r="D329" s="165" t="s">
        <v>138</v>
      </c>
      <c r="E329" s="166"/>
      <c r="F329" s="167" t="s">
        <v>776</v>
      </c>
      <c r="H329" s="168" t="n">
        <v>33.59</v>
      </c>
      <c r="I329" s="169"/>
      <c r="L329" s="164"/>
      <c r="M329" s="170"/>
      <c r="U329" s="171"/>
      <c r="AT329" s="166" t="s">
        <v>138</v>
      </c>
      <c r="AU329" s="166" t="s">
        <v>80</v>
      </c>
      <c r="AV329" s="163" t="s">
        <v>80</v>
      </c>
      <c r="AW329" s="163" t="s">
        <v>31</v>
      </c>
      <c r="AX329" s="163" t="s">
        <v>70</v>
      </c>
      <c r="AY329" s="166" t="s">
        <v>119</v>
      </c>
    </row>
    <row r="330" s="163" customFormat="true" ht="15" hidden="false" customHeight="false" outlineLevel="0" collapsed="false">
      <c r="B330" s="164"/>
      <c r="D330" s="165" t="s">
        <v>138</v>
      </c>
      <c r="E330" s="166"/>
      <c r="F330" s="167" t="s">
        <v>777</v>
      </c>
      <c r="H330" s="168" t="n">
        <v>-6</v>
      </c>
      <c r="I330" s="169"/>
      <c r="L330" s="164"/>
      <c r="M330" s="170"/>
      <c r="U330" s="171"/>
      <c r="AT330" s="166" t="s">
        <v>138</v>
      </c>
      <c r="AU330" s="166" t="s">
        <v>80</v>
      </c>
      <c r="AV330" s="163" t="s">
        <v>80</v>
      </c>
      <c r="AW330" s="163" t="s">
        <v>31</v>
      </c>
      <c r="AX330" s="163" t="s">
        <v>70</v>
      </c>
      <c r="AY330" s="166" t="s">
        <v>119</v>
      </c>
    </row>
    <row r="331" s="180" customFormat="true" ht="15" hidden="false" customHeight="false" outlineLevel="0" collapsed="false">
      <c r="B331" s="181"/>
      <c r="D331" s="165" t="s">
        <v>138</v>
      </c>
      <c r="E331" s="182"/>
      <c r="F331" s="183" t="s">
        <v>415</v>
      </c>
      <c r="H331" s="184" t="n">
        <v>27.59</v>
      </c>
      <c r="I331" s="185"/>
      <c r="L331" s="181"/>
      <c r="M331" s="186"/>
      <c r="U331" s="187"/>
      <c r="AT331" s="182" t="s">
        <v>138</v>
      </c>
      <c r="AU331" s="182" t="s">
        <v>80</v>
      </c>
      <c r="AV331" s="180" t="s">
        <v>130</v>
      </c>
      <c r="AW331" s="180" t="s">
        <v>31</v>
      </c>
      <c r="AX331" s="180" t="s">
        <v>70</v>
      </c>
      <c r="AY331" s="182" t="s">
        <v>119</v>
      </c>
    </row>
    <row r="332" s="163" customFormat="true" ht="15" hidden="false" customHeight="false" outlineLevel="0" collapsed="false">
      <c r="B332" s="164"/>
      <c r="D332" s="165" t="s">
        <v>138</v>
      </c>
      <c r="E332" s="166"/>
      <c r="F332" s="167" t="s">
        <v>778</v>
      </c>
      <c r="H332" s="168" t="n">
        <v>28.5</v>
      </c>
      <c r="I332" s="169"/>
      <c r="L332" s="164"/>
      <c r="M332" s="170"/>
      <c r="U332" s="171"/>
      <c r="AT332" s="166" t="s">
        <v>138</v>
      </c>
      <c r="AU332" s="166" t="s">
        <v>80</v>
      </c>
      <c r="AV332" s="163" t="s">
        <v>80</v>
      </c>
      <c r="AW332" s="163" t="s">
        <v>31</v>
      </c>
      <c r="AX332" s="163" t="s">
        <v>70</v>
      </c>
      <c r="AY332" s="166" t="s">
        <v>119</v>
      </c>
    </row>
    <row r="333" s="163" customFormat="true" ht="15" hidden="false" customHeight="false" outlineLevel="0" collapsed="false">
      <c r="B333" s="164"/>
      <c r="D333" s="165" t="s">
        <v>138</v>
      </c>
      <c r="E333" s="166"/>
      <c r="F333" s="167" t="s">
        <v>779</v>
      </c>
      <c r="H333" s="168" t="n">
        <v>-4.7</v>
      </c>
      <c r="I333" s="169"/>
      <c r="L333" s="164"/>
      <c r="M333" s="170"/>
      <c r="U333" s="171"/>
      <c r="AT333" s="166" t="s">
        <v>138</v>
      </c>
      <c r="AU333" s="166" t="s">
        <v>80</v>
      </c>
      <c r="AV333" s="163" t="s">
        <v>80</v>
      </c>
      <c r="AW333" s="163" t="s">
        <v>31</v>
      </c>
      <c r="AX333" s="163" t="s">
        <v>70</v>
      </c>
      <c r="AY333" s="166" t="s">
        <v>119</v>
      </c>
    </row>
    <row r="334" s="180" customFormat="true" ht="15" hidden="false" customHeight="false" outlineLevel="0" collapsed="false">
      <c r="B334" s="181"/>
      <c r="D334" s="165" t="s">
        <v>138</v>
      </c>
      <c r="E334" s="182"/>
      <c r="F334" s="183" t="s">
        <v>419</v>
      </c>
      <c r="H334" s="184" t="n">
        <v>23.8</v>
      </c>
      <c r="I334" s="185"/>
      <c r="L334" s="181"/>
      <c r="M334" s="186"/>
      <c r="U334" s="187"/>
      <c r="AT334" s="182" t="s">
        <v>138</v>
      </c>
      <c r="AU334" s="182" t="s">
        <v>80</v>
      </c>
      <c r="AV334" s="180" t="s">
        <v>130</v>
      </c>
      <c r="AW334" s="180" t="s">
        <v>31</v>
      </c>
      <c r="AX334" s="180" t="s">
        <v>70</v>
      </c>
      <c r="AY334" s="182" t="s">
        <v>119</v>
      </c>
    </row>
    <row r="335" s="172" customFormat="true" ht="15" hidden="false" customHeight="false" outlineLevel="0" collapsed="false">
      <c r="B335" s="173"/>
      <c r="D335" s="165" t="s">
        <v>138</v>
      </c>
      <c r="E335" s="174"/>
      <c r="F335" s="175" t="s">
        <v>172</v>
      </c>
      <c r="H335" s="176" t="n">
        <v>51.39</v>
      </c>
      <c r="I335" s="177"/>
      <c r="L335" s="173"/>
      <c r="M335" s="178"/>
      <c r="U335" s="179"/>
      <c r="AT335" s="174" t="s">
        <v>138</v>
      </c>
      <c r="AU335" s="174" t="s">
        <v>80</v>
      </c>
      <c r="AV335" s="172" t="s">
        <v>129</v>
      </c>
      <c r="AW335" s="172" t="s">
        <v>31</v>
      </c>
      <c r="AX335" s="172" t="s">
        <v>78</v>
      </c>
      <c r="AY335" s="174" t="s">
        <v>119</v>
      </c>
    </row>
    <row r="336" s="22" customFormat="true" ht="16.5" hidden="false" customHeight="true" outlineLevel="0" collapsed="false">
      <c r="B336" s="23"/>
      <c r="C336" s="146" t="s">
        <v>780</v>
      </c>
      <c r="D336" s="146" t="s">
        <v>124</v>
      </c>
      <c r="E336" s="147" t="s">
        <v>781</v>
      </c>
      <c r="F336" s="148" t="s">
        <v>782</v>
      </c>
      <c r="G336" s="149" t="s">
        <v>148</v>
      </c>
      <c r="H336" s="150" t="n">
        <v>53.5</v>
      </c>
      <c r="I336" s="151"/>
      <c r="J336" s="152" t="n">
        <f aca="false">ROUND(I336*H336,1)</f>
        <v>0</v>
      </c>
      <c r="K336" s="148" t="s">
        <v>128</v>
      </c>
      <c r="L336" s="23"/>
      <c r="M336" s="153"/>
      <c r="N336" s="154" t="s">
        <v>41</v>
      </c>
      <c r="P336" s="155" t="n">
        <f aca="false">O336*H336</f>
        <v>0</v>
      </c>
      <c r="Q336" s="155" t="n">
        <v>0.0054</v>
      </c>
      <c r="R336" s="155" t="n">
        <f aca="false">Q336*H336</f>
        <v>0.2889</v>
      </c>
      <c r="S336" s="155" t="n">
        <v>0</v>
      </c>
      <c r="T336" s="155" t="n">
        <f aca="false">S336*H336</f>
        <v>0</v>
      </c>
      <c r="U336" s="156"/>
      <c r="AR336" s="157" t="s">
        <v>242</v>
      </c>
      <c r="AT336" s="157" t="s">
        <v>124</v>
      </c>
      <c r="AU336" s="157" t="s">
        <v>80</v>
      </c>
      <c r="AY336" s="3" t="s">
        <v>119</v>
      </c>
      <c r="BE336" s="158" t="n">
        <f aca="false">IF(N336="základní",J336,0)</f>
        <v>0</v>
      </c>
      <c r="BF336" s="158" t="n">
        <f aca="false">IF(N336="snížená",J336,0)</f>
        <v>0</v>
      </c>
      <c r="BG336" s="158" t="n">
        <f aca="false">IF(N336="zákl. přenesená",J336,0)</f>
        <v>0</v>
      </c>
      <c r="BH336" s="158" t="n">
        <f aca="false">IF(N336="sníž. přenesená",J336,0)</f>
        <v>0</v>
      </c>
      <c r="BI336" s="158" t="n">
        <f aca="false">IF(N336="nulová",J336,0)</f>
        <v>0</v>
      </c>
      <c r="BJ336" s="3" t="s">
        <v>78</v>
      </c>
      <c r="BK336" s="158" t="n">
        <f aca="false">ROUND(I336*H336,1)</f>
        <v>0</v>
      </c>
      <c r="BL336" s="3" t="s">
        <v>242</v>
      </c>
      <c r="BM336" s="157" t="s">
        <v>783</v>
      </c>
    </row>
    <row r="337" s="22" customFormat="true" ht="15" hidden="false" customHeight="false" outlineLevel="0" collapsed="false">
      <c r="B337" s="23"/>
      <c r="D337" s="159" t="s">
        <v>132</v>
      </c>
      <c r="F337" s="160" t="s">
        <v>784</v>
      </c>
      <c r="I337" s="161"/>
      <c r="L337" s="23"/>
      <c r="M337" s="162"/>
      <c r="U337" s="54"/>
      <c r="AT337" s="3" t="s">
        <v>132</v>
      </c>
      <c r="AU337" s="3" t="s">
        <v>80</v>
      </c>
    </row>
    <row r="338" s="163" customFormat="true" ht="15" hidden="false" customHeight="false" outlineLevel="0" collapsed="false">
      <c r="B338" s="164"/>
      <c r="D338" s="165" t="s">
        <v>138</v>
      </c>
      <c r="E338" s="166"/>
      <c r="F338" s="167" t="s">
        <v>433</v>
      </c>
      <c r="H338" s="168" t="n">
        <v>53.5</v>
      </c>
      <c r="I338" s="169"/>
      <c r="L338" s="164"/>
      <c r="M338" s="170"/>
      <c r="U338" s="171"/>
      <c r="AT338" s="166" t="s">
        <v>138</v>
      </c>
      <c r="AU338" s="166" t="s">
        <v>80</v>
      </c>
      <c r="AV338" s="163" t="s">
        <v>80</v>
      </c>
      <c r="AW338" s="163" t="s">
        <v>31</v>
      </c>
      <c r="AX338" s="163" t="s">
        <v>78</v>
      </c>
      <c r="AY338" s="166" t="s">
        <v>119</v>
      </c>
    </row>
    <row r="339" s="22" customFormat="true" ht="16.5" hidden="false" customHeight="true" outlineLevel="0" collapsed="false">
      <c r="B339" s="23"/>
      <c r="C339" s="146" t="s">
        <v>785</v>
      </c>
      <c r="D339" s="146" t="s">
        <v>124</v>
      </c>
      <c r="E339" s="147" t="s">
        <v>786</v>
      </c>
      <c r="F339" s="148" t="s">
        <v>787</v>
      </c>
      <c r="G339" s="149" t="s">
        <v>148</v>
      </c>
      <c r="H339" s="150" t="n">
        <v>53.5</v>
      </c>
      <c r="I339" s="151"/>
      <c r="J339" s="152" t="n">
        <f aca="false">ROUND(I339*H339,1)</f>
        <v>0</v>
      </c>
      <c r="K339" s="148" t="s">
        <v>128</v>
      </c>
      <c r="L339" s="23"/>
      <c r="M339" s="153"/>
      <c r="N339" s="154" t="s">
        <v>41</v>
      </c>
      <c r="P339" s="155" t="n">
        <f aca="false">O339*H339</f>
        <v>0</v>
      </c>
      <c r="Q339" s="155" t="n">
        <v>0.00054</v>
      </c>
      <c r="R339" s="155" t="n">
        <f aca="false">Q339*H339</f>
        <v>0.02889</v>
      </c>
      <c r="S339" s="155" t="n">
        <v>0</v>
      </c>
      <c r="T339" s="155" t="n">
        <f aca="false">S339*H339</f>
        <v>0</v>
      </c>
      <c r="U339" s="156"/>
      <c r="AR339" s="157" t="s">
        <v>242</v>
      </c>
      <c r="AT339" s="157" t="s">
        <v>124</v>
      </c>
      <c r="AU339" s="157" t="s">
        <v>80</v>
      </c>
      <c r="AY339" s="3" t="s">
        <v>119</v>
      </c>
      <c r="BE339" s="158" t="n">
        <f aca="false">IF(N339="základní",J339,0)</f>
        <v>0</v>
      </c>
      <c r="BF339" s="158" t="n">
        <f aca="false">IF(N339="snížená",J339,0)</f>
        <v>0</v>
      </c>
      <c r="BG339" s="158" t="n">
        <f aca="false">IF(N339="zákl. přenesená",J339,0)</f>
        <v>0</v>
      </c>
      <c r="BH339" s="158" t="n">
        <f aca="false">IF(N339="sníž. přenesená",J339,0)</f>
        <v>0</v>
      </c>
      <c r="BI339" s="158" t="n">
        <f aca="false">IF(N339="nulová",J339,0)</f>
        <v>0</v>
      </c>
      <c r="BJ339" s="3" t="s">
        <v>78</v>
      </c>
      <c r="BK339" s="158" t="n">
        <f aca="false">ROUND(I339*H339,1)</f>
        <v>0</v>
      </c>
      <c r="BL339" s="3" t="s">
        <v>242</v>
      </c>
      <c r="BM339" s="157" t="s">
        <v>788</v>
      </c>
    </row>
    <row r="340" s="22" customFormat="true" ht="15" hidden="false" customHeight="false" outlineLevel="0" collapsed="false">
      <c r="B340" s="23"/>
      <c r="D340" s="159" t="s">
        <v>132</v>
      </c>
      <c r="F340" s="160" t="s">
        <v>789</v>
      </c>
      <c r="I340" s="161"/>
      <c r="L340" s="23"/>
      <c r="M340" s="162"/>
      <c r="U340" s="54"/>
      <c r="AT340" s="3" t="s">
        <v>132</v>
      </c>
      <c r="AU340" s="3" t="s">
        <v>80</v>
      </c>
    </row>
    <row r="341" s="22" customFormat="true" ht="16.5" hidden="false" customHeight="true" outlineLevel="0" collapsed="false">
      <c r="B341" s="23"/>
      <c r="C341" s="146" t="s">
        <v>790</v>
      </c>
      <c r="D341" s="146" t="s">
        <v>124</v>
      </c>
      <c r="E341" s="147" t="s">
        <v>791</v>
      </c>
      <c r="F341" s="148" t="s">
        <v>792</v>
      </c>
      <c r="G341" s="149" t="s">
        <v>148</v>
      </c>
      <c r="H341" s="150" t="n">
        <v>53.5</v>
      </c>
      <c r="I341" s="151"/>
      <c r="J341" s="152" t="n">
        <f aca="false">ROUND(I341*H341,1)</f>
        <v>0</v>
      </c>
      <c r="K341" s="148" t="s">
        <v>128</v>
      </c>
      <c r="L341" s="23"/>
      <c r="M341" s="153"/>
      <c r="N341" s="154" t="s">
        <v>41</v>
      </c>
      <c r="P341" s="155" t="n">
        <f aca="false">O341*H341</f>
        <v>0</v>
      </c>
      <c r="Q341" s="155" t="n">
        <v>0.0034</v>
      </c>
      <c r="R341" s="155" t="n">
        <f aca="false">Q341*H341</f>
        <v>0.1819</v>
      </c>
      <c r="S341" s="155" t="n">
        <v>0</v>
      </c>
      <c r="T341" s="155" t="n">
        <f aca="false">S341*H341</f>
        <v>0</v>
      </c>
      <c r="U341" s="156"/>
      <c r="AR341" s="157" t="s">
        <v>242</v>
      </c>
      <c r="AT341" s="157" t="s">
        <v>124</v>
      </c>
      <c r="AU341" s="157" t="s">
        <v>80</v>
      </c>
      <c r="AY341" s="3" t="s">
        <v>119</v>
      </c>
      <c r="BE341" s="158" t="n">
        <f aca="false">IF(N341="základní",J341,0)</f>
        <v>0</v>
      </c>
      <c r="BF341" s="158" t="n">
        <f aca="false">IF(N341="snížená",J341,0)</f>
        <v>0</v>
      </c>
      <c r="BG341" s="158" t="n">
        <f aca="false">IF(N341="zákl. přenesená",J341,0)</f>
        <v>0</v>
      </c>
      <c r="BH341" s="158" t="n">
        <f aca="false">IF(N341="sníž. přenesená",J341,0)</f>
        <v>0</v>
      </c>
      <c r="BI341" s="158" t="n">
        <f aca="false">IF(N341="nulová",J341,0)</f>
        <v>0</v>
      </c>
      <c r="BJ341" s="3" t="s">
        <v>78</v>
      </c>
      <c r="BK341" s="158" t="n">
        <f aca="false">ROUND(I341*H341,1)</f>
        <v>0</v>
      </c>
      <c r="BL341" s="3" t="s">
        <v>242</v>
      </c>
      <c r="BM341" s="157" t="s">
        <v>793</v>
      </c>
    </row>
    <row r="342" s="22" customFormat="true" ht="15" hidden="false" customHeight="false" outlineLevel="0" collapsed="false">
      <c r="B342" s="23"/>
      <c r="D342" s="159" t="s">
        <v>132</v>
      </c>
      <c r="F342" s="160" t="s">
        <v>794</v>
      </c>
      <c r="I342" s="161"/>
      <c r="L342" s="23"/>
      <c r="M342" s="162"/>
      <c r="U342" s="54"/>
      <c r="AT342" s="3" t="s">
        <v>132</v>
      </c>
      <c r="AU342" s="3" t="s">
        <v>80</v>
      </c>
    </row>
    <row r="343" s="22" customFormat="true" ht="16.5" hidden="false" customHeight="true" outlineLevel="0" collapsed="false">
      <c r="B343" s="23"/>
      <c r="C343" s="146" t="s">
        <v>795</v>
      </c>
      <c r="D343" s="146" t="s">
        <v>124</v>
      </c>
      <c r="E343" s="147" t="s">
        <v>796</v>
      </c>
      <c r="F343" s="148" t="s">
        <v>797</v>
      </c>
      <c r="G343" s="149" t="s">
        <v>148</v>
      </c>
      <c r="H343" s="150" t="n">
        <v>53.5</v>
      </c>
      <c r="I343" s="151"/>
      <c r="J343" s="152" t="n">
        <f aca="false">ROUND(I343*H343,1)</f>
        <v>0</v>
      </c>
      <c r="K343" s="148" t="s">
        <v>128</v>
      </c>
      <c r="L343" s="23"/>
      <c r="M343" s="153"/>
      <c r="N343" s="154" t="s">
        <v>41</v>
      </c>
      <c r="P343" s="155" t="n">
        <f aca="false">O343*H343</f>
        <v>0</v>
      </c>
      <c r="Q343" s="155" t="n">
        <v>0.0009</v>
      </c>
      <c r="R343" s="155" t="n">
        <f aca="false">Q343*H343</f>
        <v>0.04815</v>
      </c>
      <c r="S343" s="155" t="n">
        <v>0</v>
      </c>
      <c r="T343" s="155" t="n">
        <f aca="false">S343*H343</f>
        <v>0</v>
      </c>
      <c r="U343" s="156"/>
      <c r="AR343" s="157" t="s">
        <v>242</v>
      </c>
      <c r="AT343" s="157" t="s">
        <v>124</v>
      </c>
      <c r="AU343" s="157" t="s">
        <v>80</v>
      </c>
      <c r="AY343" s="3" t="s">
        <v>119</v>
      </c>
      <c r="BE343" s="158" t="n">
        <f aca="false">IF(N343="základní",J343,0)</f>
        <v>0</v>
      </c>
      <c r="BF343" s="158" t="n">
        <f aca="false">IF(N343="snížená",J343,0)</f>
        <v>0</v>
      </c>
      <c r="BG343" s="158" t="n">
        <f aca="false">IF(N343="zákl. přenesená",J343,0)</f>
        <v>0</v>
      </c>
      <c r="BH343" s="158" t="n">
        <f aca="false">IF(N343="sníž. přenesená",J343,0)</f>
        <v>0</v>
      </c>
      <c r="BI343" s="158" t="n">
        <f aca="false">IF(N343="nulová",J343,0)</f>
        <v>0</v>
      </c>
      <c r="BJ343" s="3" t="s">
        <v>78</v>
      </c>
      <c r="BK343" s="158" t="n">
        <f aca="false">ROUND(I343*H343,1)</f>
        <v>0</v>
      </c>
      <c r="BL343" s="3" t="s">
        <v>242</v>
      </c>
      <c r="BM343" s="157" t="s">
        <v>798</v>
      </c>
    </row>
    <row r="344" s="22" customFormat="true" ht="15" hidden="false" customHeight="false" outlineLevel="0" collapsed="false">
      <c r="B344" s="23"/>
      <c r="D344" s="159" t="s">
        <v>132</v>
      </c>
      <c r="F344" s="160" t="s">
        <v>799</v>
      </c>
      <c r="I344" s="161"/>
      <c r="L344" s="23"/>
      <c r="M344" s="162"/>
      <c r="U344" s="54"/>
      <c r="AT344" s="3" t="s">
        <v>132</v>
      </c>
      <c r="AU344" s="3" t="s">
        <v>80</v>
      </c>
    </row>
    <row r="345" s="22" customFormat="true" ht="16.5" hidden="false" customHeight="true" outlineLevel="0" collapsed="false">
      <c r="B345" s="23"/>
      <c r="C345" s="146" t="s">
        <v>800</v>
      </c>
      <c r="D345" s="146" t="s">
        <v>124</v>
      </c>
      <c r="E345" s="147" t="s">
        <v>801</v>
      </c>
      <c r="F345" s="148" t="s">
        <v>802</v>
      </c>
      <c r="G345" s="149" t="s">
        <v>148</v>
      </c>
      <c r="H345" s="150" t="n">
        <v>53.5</v>
      </c>
      <c r="I345" s="151"/>
      <c r="J345" s="152" t="n">
        <f aca="false">ROUND(I345*H345,1)</f>
        <v>0</v>
      </c>
      <c r="K345" s="148" t="s">
        <v>128</v>
      </c>
      <c r="L345" s="23"/>
      <c r="M345" s="153"/>
      <c r="N345" s="154" t="s">
        <v>41</v>
      </c>
      <c r="P345" s="155" t="n">
        <f aca="false">O345*H345</f>
        <v>0</v>
      </c>
      <c r="Q345" s="155" t="n">
        <v>0.00025</v>
      </c>
      <c r="R345" s="155" t="n">
        <f aca="false">Q345*H345</f>
        <v>0.013375</v>
      </c>
      <c r="S345" s="155" t="n">
        <v>0</v>
      </c>
      <c r="T345" s="155" t="n">
        <f aca="false">S345*H345</f>
        <v>0</v>
      </c>
      <c r="U345" s="156"/>
      <c r="AR345" s="157" t="s">
        <v>242</v>
      </c>
      <c r="AT345" s="157" t="s">
        <v>124</v>
      </c>
      <c r="AU345" s="157" t="s">
        <v>80</v>
      </c>
      <c r="AY345" s="3" t="s">
        <v>119</v>
      </c>
      <c r="BE345" s="158" t="n">
        <f aca="false">IF(N345="základní",J345,0)</f>
        <v>0</v>
      </c>
      <c r="BF345" s="158" t="n">
        <f aca="false">IF(N345="snížená",J345,0)</f>
        <v>0</v>
      </c>
      <c r="BG345" s="158" t="n">
        <f aca="false">IF(N345="zákl. přenesená",J345,0)</f>
        <v>0</v>
      </c>
      <c r="BH345" s="158" t="n">
        <f aca="false">IF(N345="sníž. přenesená",J345,0)</f>
        <v>0</v>
      </c>
      <c r="BI345" s="158" t="n">
        <f aca="false">IF(N345="nulová",J345,0)</f>
        <v>0</v>
      </c>
      <c r="BJ345" s="3" t="s">
        <v>78</v>
      </c>
      <c r="BK345" s="158" t="n">
        <f aca="false">ROUND(I345*H345,1)</f>
        <v>0</v>
      </c>
      <c r="BL345" s="3" t="s">
        <v>242</v>
      </c>
      <c r="BM345" s="157" t="s">
        <v>803</v>
      </c>
    </row>
    <row r="346" s="22" customFormat="true" ht="15" hidden="false" customHeight="false" outlineLevel="0" collapsed="false">
      <c r="B346" s="23"/>
      <c r="D346" s="159" t="s">
        <v>132</v>
      </c>
      <c r="F346" s="160" t="s">
        <v>804</v>
      </c>
      <c r="I346" s="161"/>
      <c r="L346" s="23"/>
      <c r="M346" s="162"/>
      <c r="U346" s="54"/>
      <c r="AT346" s="3" t="s">
        <v>132</v>
      </c>
      <c r="AU346" s="3" t="s">
        <v>80</v>
      </c>
    </row>
    <row r="347" s="22" customFormat="true" ht="16.5" hidden="false" customHeight="true" outlineLevel="0" collapsed="false">
      <c r="B347" s="23"/>
      <c r="C347" s="146" t="s">
        <v>805</v>
      </c>
      <c r="D347" s="146" t="s">
        <v>124</v>
      </c>
      <c r="E347" s="147" t="s">
        <v>806</v>
      </c>
      <c r="F347" s="148" t="s">
        <v>807</v>
      </c>
      <c r="G347" s="149" t="s">
        <v>290</v>
      </c>
      <c r="H347" s="150" t="n">
        <v>51.39</v>
      </c>
      <c r="I347" s="151"/>
      <c r="J347" s="152" t="n">
        <f aca="false">ROUND(I347*H347,1)</f>
        <v>0</v>
      </c>
      <c r="K347" s="148" t="s">
        <v>128</v>
      </c>
      <c r="L347" s="23"/>
      <c r="M347" s="153"/>
      <c r="N347" s="154" t="s">
        <v>41</v>
      </c>
      <c r="P347" s="155" t="n">
        <f aca="false">O347*H347</f>
        <v>0</v>
      </c>
      <c r="Q347" s="155" t="n">
        <v>0.00312</v>
      </c>
      <c r="R347" s="155" t="n">
        <f aca="false">Q347*H347</f>
        <v>0.1603368</v>
      </c>
      <c r="S347" s="155" t="n">
        <v>0</v>
      </c>
      <c r="T347" s="155" t="n">
        <f aca="false">S347*H347</f>
        <v>0</v>
      </c>
      <c r="U347" s="156"/>
      <c r="AR347" s="157" t="s">
        <v>242</v>
      </c>
      <c r="AT347" s="157" t="s">
        <v>124</v>
      </c>
      <c r="AU347" s="157" t="s">
        <v>80</v>
      </c>
      <c r="AY347" s="3" t="s">
        <v>119</v>
      </c>
      <c r="BE347" s="158" t="n">
        <f aca="false">IF(N347="základní",J347,0)</f>
        <v>0</v>
      </c>
      <c r="BF347" s="158" t="n">
        <f aca="false">IF(N347="snížená",J347,0)</f>
        <v>0</v>
      </c>
      <c r="BG347" s="158" t="n">
        <f aca="false">IF(N347="zákl. přenesená",J347,0)</f>
        <v>0</v>
      </c>
      <c r="BH347" s="158" t="n">
        <f aca="false">IF(N347="sníž. přenesená",J347,0)</f>
        <v>0</v>
      </c>
      <c r="BI347" s="158" t="n">
        <f aca="false">IF(N347="nulová",J347,0)</f>
        <v>0</v>
      </c>
      <c r="BJ347" s="3" t="s">
        <v>78</v>
      </c>
      <c r="BK347" s="158" t="n">
        <f aca="false">ROUND(I347*H347,1)</f>
        <v>0</v>
      </c>
      <c r="BL347" s="3" t="s">
        <v>242</v>
      </c>
      <c r="BM347" s="157" t="s">
        <v>808</v>
      </c>
    </row>
    <row r="348" s="22" customFormat="true" ht="15" hidden="false" customHeight="false" outlineLevel="0" collapsed="false">
      <c r="B348" s="23"/>
      <c r="D348" s="159" t="s">
        <v>132</v>
      </c>
      <c r="F348" s="160" t="s">
        <v>809</v>
      </c>
      <c r="I348" s="161"/>
      <c r="L348" s="23"/>
      <c r="M348" s="162"/>
      <c r="U348" s="54"/>
      <c r="AT348" s="3" t="s">
        <v>132</v>
      </c>
      <c r="AU348" s="3" t="s">
        <v>80</v>
      </c>
    </row>
    <row r="349" s="163" customFormat="true" ht="15" hidden="false" customHeight="false" outlineLevel="0" collapsed="false">
      <c r="B349" s="164"/>
      <c r="D349" s="165" t="s">
        <v>138</v>
      </c>
      <c r="E349" s="166"/>
      <c r="F349" s="167" t="s">
        <v>776</v>
      </c>
      <c r="H349" s="168" t="n">
        <v>33.59</v>
      </c>
      <c r="I349" s="169"/>
      <c r="L349" s="164"/>
      <c r="M349" s="170"/>
      <c r="U349" s="171"/>
      <c r="AT349" s="166" t="s">
        <v>138</v>
      </c>
      <c r="AU349" s="166" t="s">
        <v>80</v>
      </c>
      <c r="AV349" s="163" t="s">
        <v>80</v>
      </c>
      <c r="AW349" s="163" t="s">
        <v>31</v>
      </c>
      <c r="AX349" s="163" t="s">
        <v>70</v>
      </c>
      <c r="AY349" s="166" t="s">
        <v>119</v>
      </c>
    </row>
    <row r="350" s="163" customFormat="true" ht="15" hidden="false" customHeight="false" outlineLevel="0" collapsed="false">
      <c r="B350" s="164"/>
      <c r="D350" s="165" t="s">
        <v>138</v>
      </c>
      <c r="E350" s="166"/>
      <c r="F350" s="167" t="s">
        <v>810</v>
      </c>
      <c r="H350" s="168" t="n">
        <v>-6</v>
      </c>
      <c r="I350" s="169"/>
      <c r="L350" s="164"/>
      <c r="M350" s="170"/>
      <c r="U350" s="171"/>
      <c r="AT350" s="166" t="s">
        <v>138</v>
      </c>
      <c r="AU350" s="166" t="s">
        <v>80</v>
      </c>
      <c r="AV350" s="163" t="s">
        <v>80</v>
      </c>
      <c r="AW350" s="163" t="s">
        <v>31</v>
      </c>
      <c r="AX350" s="163" t="s">
        <v>70</v>
      </c>
      <c r="AY350" s="166" t="s">
        <v>119</v>
      </c>
    </row>
    <row r="351" s="180" customFormat="true" ht="15" hidden="false" customHeight="false" outlineLevel="0" collapsed="false">
      <c r="B351" s="181"/>
      <c r="D351" s="165" t="s">
        <v>138</v>
      </c>
      <c r="E351" s="182"/>
      <c r="F351" s="183" t="s">
        <v>415</v>
      </c>
      <c r="H351" s="184" t="n">
        <v>27.59</v>
      </c>
      <c r="I351" s="185"/>
      <c r="L351" s="181"/>
      <c r="M351" s="186"/>
      <c r="U351" s="187"/>
      <c r="AT351" s="182" t="s">
        <v>138</v>
      </c>
      <c r="AU351" s="182" t="s">
        <v>80</v>
      </c>
      <c r="AV351" s="180" t="s">
        <v>130</v>
      </c>
      <c r="AW351" s="180" t="s">
        <v>31</v>
      </c>
      <c r="AX351" s="180" t="s">
        <v>70</v>
      </c>
      <c r="AY351" s="182" t="s">
        <v>119</v>
      </c>
    </row>
    <row r="352" s="163" customFormat="true" ht="15" hidden="false" customHeight="false" outlineLevel="0" collapsed="false">
      <c r="B352" s="164"/>
      <c r="D352" s="165" t="s">
        <v>138</v>
      </c>
      <c r="E352" s="166"/>
      <c r="F352" s="167" t="s">
        <v>778</v>
      </c>
      <c r="H352" s="168" t="n">
        <v>28.5</v>
      </c>
      <c r="I352" s="169"/>
      <c r="L352" s="164"/>
      <c r="M352" s="170"/>
      <c r="U352" s="171"/>
      <c r="AT352" s="166" t="s">
        <v>138</v>
      </c>
      <c r="AU352" s="166" t="s">
        <v>80</v>
      </c>
      <c r="AV352" s="163" t="s">
        <v>80</v>
      </c>
      <c r="AW352" s="163" t="s">
        <v>31</v>
      </c>
      <c r="AX352" s="163" t="s">
        <v>70</v>
      </c>
      <c r="AY352" s="166" t="s">
        <v>119</v>
      </c>
    </row>
    <row r="353" s="163" customFormat="true" ht="15" hidden="false" customHeight="false" outlineLevel="0" collapsed="false">
      <c r="B353" s="164"/>
      <c r="D353" s="165" t="s">
        <v>138</v>
      </c>
      <c r="E353" s="166"/>
      <c r="F353" s="167" t="s">
        <v>779</v>
      </c>
      <c r="H353" s="168" t="n">
        <v>-4.7</v>
      </c>
      <c r="I353" s="169"/>
      <c r="L353" s="164"/>
      <c r="M353" s="170"/>
      <c r="U353" s="171"/>
      <c r="AT353" s="166" t="s">
        <v>138</v>
      </c>
      <c r="AU353" s="166" t="s">
        <v>80</v>
      </c>
      <c r="AV353" s="163" t="s">
        <v>80</v>
      </c>
      <c r="AW353" s="163" t="s">
        <v>31</v>
      </c>
      <c r="AX353" s="163" t="s">
        <v>70</v>
      </c>
      <c r="AY353" s="166" t="s">
        <v>119</v>
      </c>
    </row>
    <row r="354" s="180" customFormat="true" ht="15" hidden="false" customHeight="false" outlineLevel="0" collapsed="false">
      <c r="B354" s="181"/>
      <c r="D354" s="165" t="s">
        <v>138</v>
      </c>
      <c r="E354" s="182"/>
      <c r="F354" s="183" t="s">
        <v>419</v>
      </c>
      <c r="H354" s="184" t="n">
        <v>23.8</v>
      </c>
      <c r="I354" s="185"/>
      <c r="L354" s="181"/>
      <c r="M354" s="186"/>
      <c r="U354" s="187"/>
      <c r="AT354" s="182" t="s">
        <v>138</v>
      </c>
      <c r="AU354" s="182" t="s">
        <v>80</v>
      </c>
      <c r="AV354" s="180" t="s">
        <v>130</v>
      </c>
      <c r="AW354" s="180" t="s">
        <v>31</v>
      </c>
      <c r="AX354" s="180" t="s">
        <v>70</v>
      </c>
      <c r="AY354" s="182" t="s">
        <v>119</v>
      </c>
    </row>
    <row r="355" s="172" customFormat="true" ht="15" hidden="false" customHeight="false" outlineLevel="0" collapsed="false">
      <c r="B355" s="173"/>
      <c r="D355" s="165" t="s">
        <v>138</v>
      </c>
      <c r="E355" s="174"/>
      <c r="F355" s="175" t="s">
        <v>172</v>
      </c>
      <c r="H355" s="176" t="n">
        <v>51.39</v>
      </c>
      <c r="I355" s="177"/>
      <c r="L355" s="173"/>
      <c r="M355" s="178"/>
      <c r="U355" s="179"/>
      <c r="AT355" s="174" t="s">
        <v>138</v>
      </c>
      <c r="AU355" s="174" t="s">
        <v>80</v>
      </c>
      <c r="AV355" s="172" t="s">
        <v>129</v>
      </c>
      <c r="AW355" s="172" t="s">
        <v>31</v>
      </c>
      <c r="AX355" s="172" t="s">
        <v>78</v>
      </c>
      <c r="AY355" s="174" t="s">
        <v>119</v>
      </c>
    </row>
    <row r="356" s="22" customFormat="true" ht="16.5" hidden="false" customHeight="true" outlineLevel="0" collapsed="false">
      <c r="B356" s="23"/>
      <c r="C356" s="146" t="s">
        <v>811</v>
      </c>
      <c r="D356" s="146" t="s">
        <v>124</v>
      </c>
      <c r="E356" s="147" t="s">
        <v>812</v>
      </c>
      <c r="F356" s="148" t="s">
        <v>813</v>
      </c>
      <c r="G356" s="149" t="s">
        <v>290</v>
      </c>
      <c r="H356" s="150" t="n">
        <v>2.7</v>
      </c>
      <c r="I356" s="151"/>
      <c r="J356" s="152" t="n">
        <f aca="false">ROUND(I356*H356,1)</f>
        <v>0</v>
      </c>
      <c r="K356" s="148" t="s">
        <v>128</v>
      </c>
      <c r="L356" s="23"/>
      <c r="M356" s="153"/>
      <c r="N356" s="154" t="s">
        <v>41</v>
      </c>
      <c r="P356" s="155" t="n">
        <f aca="false">O356*H356</f>
        <v>0</v>
      </c>
      <c r="Q356" s="155" t="n">
        <v>0</v>
      </c>
      <c r="R356" s="155" t="n">
        <f aca="false">Q356*H356</f>
        <v>0</v>
      </c>
      <c r="S356" s="155" t="n">
        <v>0</v>
      </c>
      <c r="T356" s="155" t="n">
        <f aca="false">S356*H356</f>
        <v>0</v>
      </c>
      <c r="U356" s="156"/>
      <c r="AR356" s="157" t="s">
        <v>242</v>
      </c>
      <c r="AT356" s="157" t="s">
        <v>124</v>
      </c>
      <c r="AU356" s="157" t="s">
        <v>80</v>
      </c>
      <c r="AY356" s="3" t="s">
        <v>119</v>
      </c>
      <c r="BE356" s="158" t="n">
        <f aca="false">IF(N356="základní",J356,0)</f>
        <v>0</v>
      </c>
      <c r="BF356" s="158" t="n">
        <f aca="false">IF(N356="snížená",J356,0)</f>
        <v>0</v>
      </c>
      <c r="BG356" s="158" t="n">
        <f aca="false">IF(N356="zákl. přenesená",J356,0)</f>
        <v>0</v>
      </c>
      <c r="BH356" s="158" t="n">
        <f aca="false">IF(N356="sníž. přenesená",J356,0)</f>
        <v>0</v>
      </c>
      <c r="BI356" s="158" t="n">
        <f aca="false">IF(N356="nulová",J356,0)</f>
        <v>0</v>
      </c>
      <c r="BJ356" s="3" t="s">
        <v>78</v>
      </c>
      <c r="BK356" s="158" t="n">
        <f aca="false">ROUND(I356*H356,1)</f>
        <v>0</v>
      </c>
      <c r="BL356" s="3" t="s">
        <v>242</v>
      </c>
      <c r="BM356" s="157" t="s">
        <v>814</v>
      </c>
    </row>
    <row r="357" s="22" customFormat="true" ht="15" hidden="false" customHeight="false" outlineLevel="0" collapsed="false">
      <c r="B357" s="23"/>
      <c r="D357" s="159" t="s">
        <v>132</v>
      </c>
      <c r="F357" s="160" t="s">
        <v>815</v>
      </c>
      <c r="I357" s="161"/>
      <c r="L357" s="23"/>
      <c r="M357" s="162"/>
      <c r="U357" s="54"/>
      <c r="AT357" s="3" t="s">
        <v>132</v>
      </c>
      <c r="AU357" s="3" t="s">
        <v>80</v>
      </c>
    </row>
    <row r="358" s="163" customFormat="true" ht="15" hidden="false" customHeight="false" outlineLevel="0" collapsed="false">
      <c r="B358" s="164"/>
      <c r="D358" s="165" t="s">
        <v>138</v>
      </c>
      <c r="E358" s="166"/>
      <c r="F358" s="167" t="s">
        <v>816</v>
      </c>
      <c r="H358" s="168" t="n">
        <v>2.7</v>
      </c>
      <c r="I358" s="169"/>
      <c r="L358" s="164"/>
      <c r="M358" s="170"/>
      <c r="U358" s="171"/>
      <c r="AT358" s="166" t="s">
        <v>138</v>
      </c>
      <c r="AU358" s="166" t="s">
        <v>80</v>
      </c>
      <c r="AV358" s="163" t="s">
        <v>80</v>
      </c>
      <c r="AW358" s="163" t="s">
        <v>31</v>
      </c>
      <c r="AX358" s="163" t="s">
        <v>78</v>
      </c>
      <c r="AY358" s="166" t="s">
        <v>119</v>
      </c>
    </row>
    <row r="359" s="22" customFormat="true" ht="16.5" hidden="false" customHeight="true" outlineLevel="0" collapsed="false">
      <c r="B359" s="23"/>
      <c r="C359" s="198" t="s">
        <v>817</v>
      </c>
      <c r="D359" s="198" t="s">
        <v>577</v>
      </c>
      <c r="E359" s="199" t="s">
        <v>818</v>
      </c>
      <c r="F359" s="200" t="s">
        <v>819</v>
      </c>
      <c r="G359" s="201" t="s">
        <v>290</v>
      </c>
      <c r="H359" s="202" t="n">
        <v>3</v>
      </c>
      <c r="I359" s="203"/>
      <c r="J359" s="204" t="n">
        <f aca="false">ROUND(I359*H359,1)</f>
        <v>0</v>
      </c>
      <c r="K359" s="200" t="s">
        <v>128</v>
      </c>
      <c r="L359" s="205"/>
      <c r="M359" s="206"/>
      <c r="N359" s="207" t="s">
        <v>41</v>
      </c>
      <c r="P359" s="155" t="n">
        <f aca="false">O359*H359</f>
        <v>0</v>
      </c>
      <c r="Q359" s="155" t="n">
        <v>0.0004</v>
      </c>
      <c r="R359" s="155" t="n">
        <f aca="false">Q359*H359</f>
        <v>0.0012</v>
      </c>
      <c r="S359" s="155" t="n">
        <v>0</v>
      </c>
      <c r="T359" s="155" t="n">
        <f aca="false">S359*H359</f>
        <v>0</v>
      </c>
      <c r="U359" s="156"/>
      <c r="AR359" s="157" t="s">
        <v>355</v>
      </c>
      <c r="AT359" s="157" t="s">
        <v>577</v>
      </c>
      <c r="AU359" s="157" t="s">
        <v>80</v>
      </c>
      <c r="AY359" s="3" t="s">
        <v>119</v>
      </c>
      <c r="BE359" s="158" t="n">
        <f aca="false">IF(N359="základní",J359,0)</f>
        <v>0</v>
      </c>
      <c r="BF359" s="158" t="n">
        <f aca="false">IF(N359="snížená",J359,0)</f>
        <v>0</v>
      </c>
      <c r="BG359" s="158" t="n">
        <f aca="false">IF(N359="zákl. přenesená",J359,0)</f>
        <v>0</v>
      </c>
      <c r="BH359" s="158" t="n">
        <f aca="false">IF(N359="sníž. přenesená",J359,0)</f>
        <v>0</v>
      </c>
      <c r="BI359" s="158" t="n">
        <f aca="false">IF(N359="nulová",J359,0)</f>
        <v>0</v>
      </c>
      <c r="BJ359" s="3" t="s">
        <v>78</v>
      </c>
      <c r="BK359" s="158" t="n">
        <f aca="false">ROUND(I359*H359,1)</f>
        <v>0</v>
      </c>
      <c r="BL359" s="3" t="s">
        <v>242</v>
      </c>
      <c r="BM359" s="157" t="s">
        <v>820</v>
      </c>
    </row>
    <row r="360" s="22" customFormat="true" ht="24" hidden="false" customHeight="true" outlineLevel="0" collapsed="false">
      <c r="B360" s="23"/>
      <c r="C360" s="146" t="s">
        <v>821</v>
      </c>
      <c r="D360" s="146" t="s">
        <v>124</v>
      </c>
      <c r="E360" s="147" t="s">
        <v>822</v>
      </c>
      <c r="F360" s="148" t="s">
        <v>823</v>
      </c>
      <c r="G360" s="149" t="s">
        <v>644</v>
      </c>
      <c r="H360" s="208"/>
      <c r="I360" s="151"/>
      <c r="J360" s="152" t="n">
        <f aca="false">ROUND(I360*H360,1)</f>
        <v>0</v>
      </c>
      <c r="K360" s="148" t="s">
        <v>128</v>
      </c>
      <c r="L360" s="23"/>
      <c r="M360" s="153"/>
      <c r="N360" s="154" t="s">
        <v>41</v>
      </c>
      <c r="P360" s="155" t="n">
        <f aca="false">O360*H360</f>
        <v>0</v>
      </c>
      <c r="Q360" s="155" t="n">
        <v>0</v>
      </c>
      <c r="R360" s="155" t="n">
        <f aca="false">Q360*H360</f>
        <v>0</v>
      </c>
      <c r="S360" s="155" t="n">
        <v>0</v>
      </c>
      <c r="T360" s="155" t="n">
        <f aca="false">S360*H360</f>
        <v>0</v>
      </c>
      <c r="U360" s="156"/>
      <c r="AR360" s="157" t="s">
        <v>242</v>
      </c>
      <c r="AT360" s="157" t="s">
        <v>124</v>
      </c>
      <c r="AU360" s="157" t="s">
        <v>80</v>
      </c>
      <c r="AY360" s="3" t="s">
        <v>119</v>
      </c>
      <c r="BE360" s="158" t="n">
        <f aca="false">IF(N360="základní",J360,0)</f>
        <v>0</v>
      </c>
      <c r="BF360" s="158" t="n">
        <f aca="false">IF(N360="snížená",J360,0)</f>
        <v>0</v>
      </c>
      <c r="BG360" s="158" t="n">
        <f aca="false">IF(N360="zákl. přenesená",J360,0)</f>
        <v>0</v>
      </c>
      <c r="BH360" s="158" t="n">
        <f aca="false">IF(N360="sníž. přenesená",J360,0)</f>
        <v>0</v>
      </c>
      <c r="BI360" s="158" t="n">
        <f aca="false">IF(N360="nulová",J360,0)</f>
        <v>0</v>
      </c>
      <c r="BJ360" s="3" t="s">
        <v>78</v>
      </c>
      <c r="BK360" s="158" t="n">
        <f aca="false">ROUND(I360*H360,1)</f>
        <v>0</v>
      </c>
      <c r="BL360" s="3" t="s">
        <v>242</v>
      </c>
      <c r="BM360" s="157" t="s">
        <v>824</v>
      </c>
    </row>
    <row r="361" s="22" customFormat="true" ht="15" hidden="false" customHeight="false" outlineLevel="0" collapsed="false">
      <c r="B361" s="23"/>
      <c r="D361" s="159" t="s">
        <v>132</v>
      </c>
      <c r="F361" s="160" t="s">
        <v>825</v>
      </c>
      <c r="I361" s="161"/>
      <c r="L361" s="23"/>
      <c r="M361" s="162"/>
      <c r="U361" s="54"/>
      <c r="AT361" s="3" t="s">
        <v>132</v>
      </c>
      <c r="AU361" s="3" t="s">
        <v>80</v>
      </c>
    </row>
    <row r="362" s="133" customFormat="true" ht="22.5" hidden="false" customHeight="true" outlineLevel="0" collapsed="false">
      <c r="B362" s="134"/>
      <c r="D362" s="135" t="s">
        <v>69</v>
      </c>
      <c r="E362" s="144" t="s">
        <v>826</v>
      </c>
      <c r="F362" s="144" t="s">
        <v>827</v>
      </c>
      <c r="I362" s="137"/>
      <c r="J362" s="145" t="n">
        <f aca="false">BK362</f>
        <v>0</v>
      </c>
      <c r="L362" s="134"/>
      <c r="M362" s="139"/>
      <c r="P362" s="140" t="n">
        <f aca="false">SUM(P363:P383)</f>
        <v>0</v>
      </c>
      <c r="R362" s="140" t="n">
        <f aca="false">SUM(R363:R383)</f>
        <v>0.0045269</v>
      </c>
      <c r="T362" s="140" t="n">
        <f aca="false">SUM(T363:T383)</f>
        <v>0</v>
      </c>
      <c r="U362" s="141"/>
      <c r="AR362" s="135" t="s">
        <v>80</v>
      </c>
      <c r="AT362" s="142" t="s">
        <v>69</v>
      </c>
      <c r="AU362" s="142" t="s">
        <v>78</v>
      </c>
      <c r="AY362" s="135" t="s">
        <v>119</v>
      </c>
      <c r="BK362" s="143" t="n">
        <f aca="false">SUM(BK363:BK383)</f>
        <v>0</v>
      </c>
    </row>
    <row r="363" s="22" customFormat="true" ht="21.75" hidden="false" customHeight="true" outlineLevel="0" collapsed="false">
      <c r="B363" s="23"/>
      <c r="C363" s="146" t="s">
        <v>828</v>
      </c>
      <c r="D363" s="146" t="s">
        <v>124</v>
      </c>
      <c r="E363" s="147" t="s">
        <v>829</v>
      </c>
      <c r="F363" s="148" t="s">
        <v>830</v>
      </c>
      <c r="G363" s="149" t="s">
        <v>148</v>
      </c>
      <c r="H363" s="150" t="n">
        <v>5.082</v>
      </c>
      <c r="I363" s="151"/>
      <c r="J363" s="152" t="n">
        <f aca="false">ROUND(I363*H363,1)</f>
        <v>0</v>
      </c>
      <c r="K363" s="148" t="s">
        <v>128</v>
      </c>
      <c r="L363" s="23"/>
      <c r="M363" s="153"/>
      <c r="N363" s="154" t="s">
        <v>41</v>
      </c>
      <c r="P363" s="155" t="n">
        <f aca="false">O363*H363</f>
        <v>0</v>
      </c>
      <c r="Q363" s="155" t="n">
        <v>7E-005</v>
      </c>
      <c r="R363" s="155" t="n">
        <f aca="false">Q363*H363</f>
        <v>0.00035574</v>
      </c>
      <c r="S363" s="155" t="n">
        <v>0</v>
      </c>
      <c r="T363" s="155" t="n">
        <f aca="false">S363*H363</f>
        <v>0</v>
      </c>
      <c r="U363" s="156"/>
      <c r="AR363" s="157" t="s">
        <v>242</v>
      </c>
      <c r="AT363" s="157" t="s">
        <v>124</v>
      </c>
      <c r="AU363" s="157" t="s">
        <v>80</v>
      </c>
      <c r="AY363" s="3" t="s">
        <v>119</v>
      </c>
      <c r="BE363" s="158" t="n">
        <f aca="false">IF(N363="základní",J363,0)</f>
        <v>0</v>
      </c>
      <c r="BF363" s="158" t="n">
        <f aca="false">IF(N363="snížená",J363,0)</f>
        <v>0</v>
      </c>
      <c r="BG363" s="158" t="n">
        <f aca="false">IF(N363="zákl. přenesená",J363,0)</f>
        <v>0</v>
      </c>
      <c r="BH363" s="158" t="n">
        <f aca="false">IF(N363="sníž. přenesená",J363,0)</f>
        <v>0</v>
      </c>
      <c r="BI363" s="158" t="n">
        <f aca="false">IF(N363="nulová",J363,0)</f>
        <v>0</v>
      </c>
      <c r="BJ363" s="3" t="s">
        <v>78</v>
      </c>
      <c r="BK363" s="158" t="n">
        <f aca="false">ROUND(I363*H363,1)</f>
        <v>0</v>
      </c>
      <c r="BL363" s="3" t="s">
        <v>242</v>
      </c>
      <c r="BM363" s="157" t="s">
        <v>831</v>
      </c>
    </row>
    <row r="364" s="22" customFormat="true" ht="15" hidden="false" customHeight="false" outlineLevel="0" collapsed="false">
      <c r="B364" s="23"/>
      <c r="D364" s="159" t="s">
        <v>132</v>
      </c>
      <c r="F364" s="160" t="s">
        <v>832</v>
      </c>
      <c r="I364" s="161"/>
      <c r="L364" s="23"/>
      <c r="M364" s="162"/>
      <c r="U364" s="54"/>
      <c r="AT364" s="3" t="s">
        <v>132</v>
      </c>
      <c r="AU364" s="3" t="s">
        <v>80</v>
      </c>
    </row>
    <row r="365" s="163" customFormat="true" ht="15" hidden="false" customHeight="false" outlineLevel="0" collapsed="false">
      <c r="B365" s="164"/>
      <c r="D365" s="165" t="s">
        <v>138</v>
      </c>
      <c r="E365" s="166"/>
      <c r="F365" s="167" t="s">
        <v>833</v>
      </c>
      <c r="H365" s="168" t="n">
        <v>5.082</v>
      </c>
      <c r="I365" s="169"/>
      <c r="L365" s="164"/>
      <c r="M365" s="170"/>
      <c r="U365" s="171"/>
      <c r="AT365" s="166" t="s">
        <v>138</v>
      </c>
      <c r="AU365" s="166" t="s">
        <v>80</v>
      </c>
      <c r="AV365" s="163" t="s">
        <v>80</v>
      </c>
      <c r="AW365" s="163" t="s">
        <v>31</v>
      </c>
      <c r="AX365" s="163" t="s">
        <v>78</v>
      </c>
      <c r="AY365" s="166" t="s">
        <v>119</v>
      </c>
    </row>
    <row r="366" s="22" customFormat="true" ht="16.5" hidden="false" customHeight="true" outlineLevel="0" collapsed="false">
      <c r="B366" s="23"/>
      <c r="C366" s="146" t="s">
        <v>834</v>
      </c>
      <c r="D366" s="146" t="s">
        <v>124</v>
      </c>
      <c r="E366" s="147" t="s">
        <v>835</v>
      </c>
      <c r="F366" s="148" t="s">
        <v>836</v>
      </c>
      <c r="G366" s="149" t="s">
        <v>148</v>
      </c>
      <c r="H366" s="150" t="n">
        <v>5.082</v>
      </c>
      <c r="I366" s="151"/>
      <c r="J366" s="152" t="n">
        <f aca="false">ROUND(I366*H366,1)</f>
        <v>0</v>
      </c>
      <c r="K366" s="148" t="s">
        <v>128</v>
      </c>
      <c r="L366" s="23"/>
      <c r="M366" s="153"/>
      <c r="N366" s="154" t="s">
        <v>41</v>
      </c>
      <c r="P366" s="155" t="n">
        <f aca="false">O366*H366</f>
        <v>0</v>
      </c>
      <c r="Q366" s="155" t="n">
        <v>0.00014</v>
      </c>
      <c r="R366" s="155" t="n">
        <f aca="false">Q366*H366</f>
        <v>0.00071148</v>
      </c>
      <c r="S366" s="155" t="n">
        <v>0</v>
      </c>
      <c r="T366" s="155" t="n">
        <f aca="false">S366*H366</f>
        <v>0</v>
      </c>
      <c r="U366" s="156"/>
      <c r="AR366" s="157" t="s">
        <v>242</v>
      </c>
      <c r="AT366" s="157" t="s">
        <v>124</v>
      </c>
      <c r="AU366" s="157" t="s">
        <v>80</v>
      </c>
      <c r="AY366" s="3" t="s">
        <v>119</v>
      </c>
      <c r="BE366" s="158" t="n">
        <f aca="false">IF(N366="základní",J366,0)</f>
        <v>0</v>
      </c>
      <c r="BF366" s="158" t="n">
        <f aca="false">IF(N366="snížená",J366,0)</f>
        <v>0</v>
      </c>
      <c r="BG366" s="158" t="n">
        <f aca="false">IF(N366="zákl. přenesená",J366,0)</f>
        <v>0</v>
      </c>
      <c r="BH366" s="158" t="n">
        <f aca="false">IF(N366="sníž. přenesená",J366,0)</f>
        <v>0</v>
      </c>
      <c r="BI366" s="158" t="n">
        <f aca="false">IF(N366="nulová",J366,0)</f>
        <v>0</v>
      </c>
      <c r="BJ366" s="3" t="s">
        <v>78</v>
      </c>
      <c r="BK366" s="158" t="n">
        <f aca="false">ROUND(I366*H366,1)</f>
        <v>0</v>
      </c>
      <c r="BL366" s="3" t="s">
        <v>242</v>
      </c>
      <c r="BM366" s="157" t="s">
        <v>837</v>
      </c>
    </row>
    <row r="367" s="22" customFormat="true" ht="15" hidden="false" customHeight="false" outlineLevel="0" collapsed="false">
      <c r="B367" s="23"/>
      <c r="D367" s="159" t="s">
        <v>132</v>
      </c>
      <c r="F367" s="160" t="s">
        <v>838</v>
      </c>
      <c r="I367" s="161"/>
      <c r="L367" s="23"/>
      <c r="M367" s="162"/>
      <c r="U367" s="54"/>
      <c r="AT367" s="3" t="s">
        <v>132</v>
      </c>
      <c r="AU367" s="3" t="s">
        <v>80</v>
      </c>
    </row>
    <row r="368" s="22" customFormat="true" ht="16.5" hidden="false" customHeight="true" outlineLevel="0" collapsed="false">
      <c r="B368" s="23"/>
      <c r="C368" s="146" t="s">
        <v>839</v>
      </c>
      <c r="D368" s="146" t="s">
        <v>124</v>
      </c>
      <c r="E368" s="147" t="s">
        <v>840</v>
      </c>
      <c r="F368" s="148" t="s">
        <v>841</v>
      </c>
      <c r="G368" s="149" t="s">
        <v>148</v>
      </c>
      <c r="H368" s="150" t="n">
        <v>5.082</v>
      </c>
      <c r="I368" s="151"/>
      <c r="J368" s="152" t="n">
        <f aca="false">ROUND(I368*H368,1)</f>
        <v>0</v>
      </c>
      <c r="K368" s="148" t="s">
        <v>128</v>
      </c>
      <c r="L368" s="23"/>
      <c r="M368" s="153"/>
      <c r="N368" s="154" t="s">
        <v>41</v>
      </c>
      <c r="P368" s="155" t="n">
        <f aca="false">O368*H368</f>
        <v>0</v>
      </c>
      <c r="Q368" s="155" t="n">
        <v>0.00012</v>
      </c>
      <c r="R368" s="155" t="n">
        <f aca="false">Q368*H368</f>
        <v>0.00060984</v>
      </c>
      <c r="S368" s="155" t="n">
        <v>0</v>
      </c>
      <c r="T368" s="155" t="n">
        <f aca="false">S368*H368</f>
        <v>0</v>
      </c>
      <c r="U368" s="156"/>
      <c r="AR368" s="157" t="s">
        <v>242</v>
      </c>
      <c r="AT368" s="157" t="s">
        <v>124</v>
      </c>
      <c r="AU368" s="157" t="s">
        <v>80</v>
      </c>
      <c r="AY368" s="3" t="s">
        <v>119</v>
      </c>
      <c r="BE368" s="158" t="n">
        <f aca="false">IF(N368="základní",J368,0)</f>
        <v>0</v>
      </c>
      <c r="BF368" s="158" t="n">
        <f aca="false">IF(N368="snížená",J368,0)</f>
        <v>0</v>
      </c>
      <c r="BG368" s="158" t="n">
        <f aca="false">IF(N368="zákl. přenesená",J368,0)</f>
        <v>0</v>
      </c>
      <c r="BH368" s="158" t="n">
        <f aca="false">IF(N368="sníž. přenesená",J368,0)</f>
        <v>0</v>
      </c>
      <c r="BI368" s="158" t="n">
        <f aca="false">IF(N368="nulová",J368,0)</f>
        <v>0</v>
      </c>
      <c r="BJ368" s="3" t="s">
        <v>78</v>
      </c>
      <c r="BK368" s="158" t="n">
        <f aca="false">ROUND(I368*H368,1)</f>
        <v>0</v>
      </c>
      <c r="BL368" s="3" t="s">
        <v>242</v>
      </c>
      <c r="BM368" s="157" t="s">
        <v>842</v>
      </c>
    </row>
    <row r="369" s="22" customFormat="true" ht="15" hidden="false" customHeight="false" outlineLevel="0" collapsed="false">
      <c r="B369" s="23"/>
      <c r="D369" s="159" t="s">
        <v>132</v>
      </c>
      <c r="F369" s="160" t="s">
        <v>843</v>
      </c>
      <c r="I369" s="161"/>
      <c r="L369" s="23"/>
      <c r="M369" s="162"/>
      <c r="U369" s="54"/>
      <c r="AT369" s="3" t="s">
        <v>132</v>
      </c>
      <c r="AU369" s="3" t="s">
        <v>80</v>
      </c>
    </row>
    <row r="370" s="22" customFormat="true" ht="16.5" hidden="false" customHeight="true" outlineLevel="0" collapsed="false">
      <c r="B370" s="23"/>
      <c r="C370" s="146" t="s">
        <v>844</v>
      </c>
      <c r="D370" s="146" t="s">
        <v>124</v>
      </c>
      <c r="E370" s="147" t="s">
        <v>845</v>
      </c>
      <c r="F370" s="148" t="s">
        <v>846</v>
      </c>
      <c r="G370" s="149" t="s">
        <v>148</v>
      </c>
      <c r="H370" s="150" t="n">
        <v>5.082</v>
      </c>
      <c r="I370" s="151"/>
      <c r="J370" s="152" t="n">
        <f aca="false">ROUND(I370*H370,1)</f>
        <v>0</v>
      </c>
      <c r="K370" s="148" t="s">
        <v>128</v>
      </c>
      <c r="L370" s="23"/>
      <c r="M370" s="153"/>
      <c r="N370" s="154" t="s">
        <v>41</v>
      </c>
      <c r="P370" s="155" t="n">
        <f aca="false">O370*H370</f>
        <v>0</v>
      </c>
      <c r="Q370" s="155" t="n">
        <v>0.00012</v>
      </c>
      <c r="R370" s="155" t="n">
        <f aca="false">Q370*H370</f>
        <v>0.00060984</v>
      </c>
      <c r="S370" s="155" t="n">
        <v>0</v>
      </c>
      <c r="T370" s="155" t="n">
        <f aca="false">S370*H370</f>
        <v>0</v>
      </c>
      <c r="U370" s="156"/>
      <c r="AR370" s="157" t="s">
        <v>242</v>
      </c>
      <c r="AT370" s="157" t="s">
        <v>124</v>
      </c>
      <c r="AU370" s="157" t="s">
        <v>80</v>
      </c>
      <c r="AY370" s="3" t="s">
        <v>119</v>
      </c>
      <c r="BE370" s="158" t="n">
        <f aca="false">IF(N370="základní",J370,0)</f>
        <v>0</v>
      </c>
      <c r="BF370" s="158" t="n">
        <f aca="false">IF(N370="snížená",J370,0)</f>
        <v>0</v>
      </c>
      <c r="BG370" s="158" t="n">
        <f aca="false">IF(N370="zákl. přenesená",J370,0)</f>
        <v>0</v>
      </c>
      <c r="BH370" s="158" t="n">
        <f aca="false">IF(N370="sníž. přenesená",J370,0)</f>
        <v>0</v>
      </c>
      <c r="BI370" s="158" t="n">
        <f aca="false">IF(N370="nulová",J370,0)</f>
        <v>0</v>
      </c>
      <c r="BJ370" s="3" t="s">
        <v>78</v>
      </c>
      <c r="BK370" s="158" t="n">
        <f aca="false">ROUND(I370*H370,1)</f>
        <v>0</v>
      </c>
      <c r="BL370" s="3" t="s">
        <v>242</v>
      </c>
      <c r="BM370" s="157" t="s">
        <v>847</v>
      </c>
    </row>
    <row r="371" s="22" customFormat="true" ht="15" hidden="false" customHeight="false" outlineLevel="0" collapsed="false">
      <c r="B371" s="23"/>
      <c r="D371" s="159" t="s">
        <v>132</v>
      </c>
      <c r="F371" s="160" t="s">
        <v>848</v>
      </c>
      <c r="I371" s="161"/>
      <c r="L371" s="23"/>
      <c r="M371" s="162"/>
      <c r="U371" s="54"/>
      <c r="AT371" s="3" t="s">
        <v>132</v>
      </c>
      <c r="AU371" s="3" t="s">
        <v>80</v>
      </c>
    </row>
    <row r="372" s="22" customFormat="true" ht="24" hidden="false" customHeight="true" outlineLevel="0" collapsed="false">
      <c r="B372" s="23"/>
      <c r="C372" s="146" t="s">
        <v>849</v>
      </c>
      <c r="D372" s="146" t="s">
        <v>124</v>
      </c>
      <c r="E372" s="147" t="s">
        <v>850</v>
      </c>
      <c r="F372" s="148" t="s">
        <v>851</v>
      </c>
      <c r="G372" s="149" t="s">
        <v>290</v>
      </c>
      <c r="H372" s="150" t="n">
        <v>28</v>
      </c>
      <c r="I372" s="151"/>
      <c r="J372" s="152" t="n">
        <f aca="false">ROUND(I372*H372,1)</f>
        <v>0</v>
      </c>
      <c r="K372" s="148" t="s">
        <v>128</v>
      </c>
      <c r="L372" s="23"/>
      <c r="M372" s="153"/>
      <c r="N372" s="154" t="s">
        <v>41</v>
      </c>
      <c r="P372" s="155" t="n">
        <f aca="false">O372*H372</f>
        <v>0</v>
      </c>
      <c r="Q372" s="155" t="n">
        <v>2E-005</v>
      </c>
      <c r="R372" s="155" t="n">
        <f aca="false">Q372*H372</f>
        <v>0.00056</v>
      </c>
      <c r="S372" s="155" t="n">
        <v>0</v>
      </c>
      <c r="T372" s="155" t="n">
        <f aca="false">S372*H372</f>
        <v>0</v>
      </c>
      <c r="U372" s="156"/>
      <c r="AR372" s="157" t="s">
        <v>242</v>
      </c>
      <c r="AT372" s="157" t="s">
        <v>124</v>
      </c>
      <c r="AU372" s="157" t="s">
        <v>80</v>
      </c>
      <c r="AY372" s="3" t="s">
        <v>119</v>
      </c>
      <c r="BE372" s="158" t="n">
        <f aca="false">IF(N372="základní",J372,0)</f>
        <v>0</v>
      </c>
      <c r="BF372" s="158" t="n">
        <f aca="false">IF(N372="snížená",J372,0)</f>
        <v>0</v>
      </c>
      <c r="BG372" s="158" t="n">
        <f aca="false">IF(N372="zákl. přenesená",J372,0)</f>
        <v>0</v>
      </c>
      <c r="BH372" s="158" t="n">
        <f aca="false">IF(N372="sníž. přenesená",J372,0)</f>
        <v>0</v>
      </c>
      <c r="BI372" s="158" t="n">
        <f aca="false">IF(N372="nulová",J372,0)</f>
        <v>0</v>
      </c>
      <c r="BJ372" s="3" t="s">
        <v>78</v>
      </c>
      <c r="BK372" s="158" t="n">
        <f aca="false">ROUND(I372*H372,1)</f>
        <v>0</v>
      </c>
      <c r="BL372" s="3" t="s">
        <v>242</v>
      </c>
      <c r="BM372" s="157" t="s">
        <v>852</v>
      </c>
    </row>
    <row r="373" s="22" customFormat="true" ht="15" hidden="false" customHeight="false" outlineLevel="0" collapsed="false">
      <c r="B373" s="23"/>
      <c r="D373" s="159" t="s">
        <v>132</v>
      </c>
      <c r="F373" s="160" t="s">
        <v>853</v>
      </c>
      <c r="I373" s="161"/>
      <c r="L373" s="23"/>
      <c r="M373" s="162"/>
      <c r="U373" s="54"/>
      <c r="AT373" s="3" t="s">
        <v>132</v>
      </c>
      <c r="AU373" s="3" t="s">
        <v>80</v>
      </c>
    </row>
    <row r="374" s="163" customFormat="true" ht="15" hidden="false" customHeight="false" outlineLevel="0" collapsed="false">
      <c r="B374" s="164"/>
      <c r="D374" s="165" t="s">
        <v>138</v>
      </c>
      <c r="E374" s="166"/>
      <c r="F374" s="167" t="s">
        <v>654</v>
      </c>
      <c r="H374" s="168" t="n">
        <v>28</v>
      </c>
      <c r="I374" s="169"/>
      <c r="L374" s="164"/>
      <c r="M374" s="170"/>
      <c r="U374" s="171"/>
      <c r="AT374" s="166" t="s">
        <v>138</v>
      </c>
      <c r="AU374" s="166" t="s">
        <v>80</v>
      </c>
      <c r="AV374" s="163" t="s">
        <v>80</v>
      </c>
      <c r="AW374" s="163" t="s">
        <v>31</v>
      </c>
      <c r="AX374" s="163" t="s">
        <v>78</v>
      </c>
      <c r="AY374" s="166" t="s">
        <v>119</v>
      </c>
    </row>
    <row r="375" s="22" customFormat="true" ht="16.5" hidden="false" customHeight="true" outlineLevel="0" collapsed="false">
      <c r="B375" s="23"/>
      <c r="C375" s="146" t="s">
        <v>854</v>
      </c>
      <c r="D375" s="146" t="s">
        <v>124</v>
      </c>
      <c r="E375" s="147" t="s">
        <v>855</v>
      </c>
      <c r="F375" s="148" t="s">
        <v>856</v>
      </c>
      <c r="G375" s="149" t="s">
        <v>290</v>
      </c>
      <c r="H375" s="150" t="n">
        <v>28</v>
      </c>
      <c r="I375" s="151"/>
      <c r="J375" s="152" t="n">
        <f aca="false">ROUND(I375*H375,1)</f>
        <v>0</v>
      </c>
      <c r="K375" s="148" t="s">
        <v>128</v>
      </c>
      <c r="L375" s="23"/>
      <c r="M375" s="153"/>
      <c r="N375" s="154" t="s">
        <v>41</v>
      </c>
      <c r="P375" s="155" t="n">
        <f aca="false">O375*H375</f>
        <v>0</v>
      </c>
      <c r="Q375" s="155" t="n">
        <v>2E-005</v>
      </c>
      <c r="R375" s="155" t="n">
        <f aca="false">Q375*H375</f>
        <v>0.00056</v>
      </c>
      <c r="S375" s="155" t="n">
        <v>0</v>
      </c>
      <c r="T375" s="155" t="n">
        <f aca="false">S375*H375</f>
        <v>0</v>
      </c>
      <c r="U375" s="156"/>
      <c r="AR375" s="157" t="s">
        <v>242</v>
      </c>
      <c r="AT375" s="157" t="s">
        <v>124</v>
      </c>
      <c r="AU375" s="157" t="s">
        <v>80</v>
      </c>
      <c r="AY375" s="3" t="s">
        <v>119</v>
      </c>
      <c r="BE375" s="158" t="n">
        <f aca="false">IF(N375="základní",J375,0)</f>
        <v>0</v>
      </c>
      <c r="BF375" s="158" t="n">
        <f aca="false">IF(N375="snížená",J375,0)</f>
        <v>0</v>
      </c>
      <c r="BG375" s="158" t="n">
        <f aca="false">IF(N375="zákl. přenesená",J375,0)</f>
        <v>0</v>
      </c>
      <c r="BH375" s="158" t="n">
        <f aca="false">IF(N375="sníž. přenesená",J375,0)</f>
        <v>0</v>
      </c>
      <c r="BI375" s="158" t="n">
        <f aca="false">IF(N375="nulová",J375,0)</f>
        <v>0</v>
      </c>
      <c r="BJ375" s="3" t="s">
        <v>78</v>
      </c>
      <c r="BK375" s="158" t="n">
        <f aca="false">ROUND(I375*H375,1)</f>
        <v>0</v>
      </c>
      <c r="BL375" s="3" t="s">
        <v>242</v>
      </c>
      <c r="BM375" s="157" t="s">
        <v>857</v>
      </c>
    </row>
    <row r="376" s="22" customFormat="true" ht="15" hidden="false" customHeight="false" outlineLevel="0" collapsed="false">
      <c r="B376" s="23"/>
      <c r="D376" s="159" t="s">
        <v>132</v>
      </c>
      <c r="F376" s="160" t="s">
        <v>858</v>
      </c>
      <c r="I376" s="161"/>
      <c r="L376" s="23"/>
      <c r="M376" s="162"/>
      <c r="U376" s="54"/>
      <c r="AT376" s="3" t="s">
        <v>132</v>
      </c>
      <c r="AU376" s="3" t="s">
        <v>80</v>
      </c>
    </row>
    <row r="377" s="163" customFormat="true" ht="15" hidden="false" customHeight="false" outlineLevel="0" collapsed="false">
      <c r="B377" s="164"/>
      <c r="D377" s="165" t="s">
        <v>138</v>
      </c>
      <c r="E377" s="166"/>
      <c r="F377" s="167" t="s">
        <v>654</v>
      </c>
      <c r="H377" s="168" t="n">
        <v>28</v>
      </c>
      <c r="I377" s="169"/>
      <c r="L377" s="164"/>
      <c r="M377" s="170"/>
      <c r="U377" s="171"/>
      <c r="AT377" s="166" t="s">
        <v>138</v>
      </c>
      <c r="AU377" s="166" t="s">
        <v>80</v>
      </c>
      <c r="AV377" s="163" t="s">
        <v>80</v>
      </c>
      <c r="AW377" s="163" t="s">
        <v>31</v>
      </c>
      <c r="AX377" s="163" t="s">
        <v>78</v>
      </c>
      <c r="AY377" s="166" t="s">
        <v>119</v>
      </c>
    </row>
    <row r="378" s="22" customFormat="true" ht="16.5" hidden="false" customHeight="true" outlineLevel="0" collapsed="false">
      <c r="B378" s="23"/>
      <c r="C378" s="146" t="s">
        <v>859</v>
      </c>
      <c r="D378" s="146" t="s">
        <v>124</v>
      </c>
      <c r="E378" s="147" t="s">
        <v>860</v>
      </c>
      <c r="F378" s="148" t="s">
        <v>861</v>
      </c>
      <c r="G378" s="149" t="s">
        <v>290</v>
      </c>
      <c r="H378" s="150" t="n">
        <v>28</v>
      </c>
      <c r="I378" s="151"/>
      <c r="J378" s="152" t="n">
        <f aca="false">ROUND(I378*H378,1)</f>
        <v>0</v>
      </c>
      <c r="K378" s="148" t="s">
        <v>128</v>
      </c>
      <c r="L378" s="23"/>
      <c r="M378" s="153"/>
      <c r="N378" s="154" t="s">
        <v>41</v>
      </c>
      <c r="P378" s="155" t="n">
        <f aca="false">O378*H378</f>
        <v>0</v>
      </c>
      <c r="Q378" s="155" t="n">
        <v>2E-005</v>
      </c>
      <c r="R378" s="155" t="n">
        <f aca="false">Q378*H378</f>
        <v>0.00056</v>
      </c>
      <c r="S378" s="155" t="n">
        <v>0</v>
      </c>
      <c r="T378" s="155" t="n">
        <f aca="false">S378*H378</f>
        <v>0</v>
      </c>
      <c r="U378" s="156"/>
      <c r="AR378" s="157" t="s">
        <v>242</v>
      </c>
      <c r="AT378" s="157" t="s">
        <v>124</v>
      </c>
      <c r="AU378" s="157" t="s">
        <v>80</v>
      </c>
      <c r="AY378" s="3" t="s">
        <v>119</v>
      </c>
      <c r="BE378" s="158" t="n">
        <f aca="false">IF(N378="základní",J378,0)</f>
        <v>0</v>
      </c>
      <c r="BF378" s="158" t="n">
        <f aca="false">IF(N378="snížená",J378,0)</f>
        <v>0</v>
      </c>
      <c r="BG378" s="158" t="n">
        <f aca="false">IF(N378="zákl. přenesená",J378,0)</f>
        <v>0</v>
      </c>
      <c r="BH378" s="158" t="n">
        <f aca="false">IF(N378="sníž. přenesená",J378,0)</f>
        <v>0</v>
      </c>
      <c r="BI378" s="158" t="n">
        <f aca="false">IF(N378="nulová",J378,0)</f>
        <v>0</v>
      </c>
      <c r="BJ378" s="3" t="s">
        <v>78</v>
      </c>
      <c r="BK378" s="158" t="n">
        <f aca="false">ROUND(I378*H378,1)</f>
        <v>0</v>
      </c>
      <c r="BL378" s="3" t="s">
        <v>242</v>
      </c>
      <c r="BM378" s="157" t="s">
        <v>862</v>
      </c>
    </row>
    <row r="379" s="22" customFormat="true" ht="15" hidden="false" customHeight="false" outlineLevel="0" collapsed="false">
      <c r="B379" s="23"/>
      <c r="D379" s="159" t="s">
        <v>132</v>
      </c>
      <c r="F379" s="160" t="s">
        <v>863</v>
      </c>
      <c r="I379" s="161"/>
      <c r="L379" s="23"/>
      <c r="M379" s="162"/>
      <c r="U379" s="54"/>
      <c r="AT379" s="3" t="s">
        <v>132</v>
      </c>
      <c r="AU379" s="3" t="s">
        <v>80</v>
      </c>
    </row>
    <row r="380" s="163" customFormat="true" ht="15" hidden="false" customHeight="false" outlineLevel="0" collapsed="false">
      <c r="B380" s="164"/>
      <c r="D380" s="165" t="s">
        <v>138</v>
      </c>
      <c r="E380" s="166"/>
      <c r="F380" s="167" t="s">
        <v>654</v>
      </c>
      <c r="H380" s="168" t="n">
        <v>28</v>
      </c>
      <c r="I380" s="169"/>
      <c r="L380" s="164"/>
      <c r="M380" s="170"/>
      <c r="U380" s="171"/>
      <c r="AT380" s="166" t="s">
        <v>138</v>
      </c>
      <c r="AU380" s="166" t="s">
        <v>80</v>
      </c>
      <c r="AV380" s="163" t="s">
        <v>80</v>
      </c>
      <c r="AW380" s="163" t="s">
        <v>31</v>
      </c>
      <c r="AX380" s="163" t="s">
        <v>78</v>
      </c>
      <c r="AY380" s="166" t="s">
        <v>119</v>
      </c>
    </row>
    <row r="381" s="22" customFormat="true" ht="21.75" hidden="false" customHeight="true" outlineLevel="0" collapsed="false">
      <c r="B381" s="23"/>
      <c r="C381" s="146" t="s">
        <v>864</v>
      </c>
      <c r="D381" s="146" t="s">
        <v>124</v>
      </c>
      <c r="E381" s="147" t="s">
        <v>865</v>
      </c>
      <c r="F381" s="148" t="s">
        <v>866</v>
      </c>
      <c r="G381" s="149" t="s">
        <v>290</v>
      </c>
      <c r="H381" s="150" t="n">
        <v>28</v>
      </c>
      <c r="I381" s="151"/>
      <c r="J381" s="152" t="n">
        <f aca="false">ROUND(I381*H381,1)</f>
        <v>0</v>
      </c>
      <c r="K381" s="148" t="s">
        <v>128</v>
      </c>
      <c r="L381" s="23"/>
      <c r="M381" s="153"/>
      <c r="N381" s="154" t="s">
        <v>41</v>
      </c>
      <c r="P381" s="155" t="n">
        <f aca="false">O381*H381</f>
        <v>0</v>
      </c>
      <c r="Q381" s="155" t="n">
        <v>2E-005</v>
      </c>
      <c r="R381" s="155" t="n">
        <f aca="false">Q381*H381</f>
        <v>0.00056</v>
      </c>
      <c r="S381" s="155" t="n">
        <v>0</v>
      </c>
      <c r="T381" s="155" t="n">
        <f aca="false">S381*H381</f>
        <v>0</v>
      </c>
      <c r="U381" s="156"/>
      <c r="AR381" s="157" t="s">
        <v>242</v>
      </c>
      <c r="AT381" s="157" t="s">
        <v>124</v>
      </c>
      <c r="AU381" s="157" t="s">
        <v>80</v>
      </c>
      <c r="AY381" s="3" t="s">
        <v>119</v>
      </c>
      <c r="BE381" s="158" t="n">
        <f aca="false">IF(N381="základní",J381,0)</f>
        <v>0</v>
      </c>
      <c r="BF381" s="158" t="n">
        <f aca="false">IF(N381="snížená",J381,0)</f>
        <v>0</v>
      </c>
      <c r="BG381" s="158" t="n">
        <f aca="false">IF(N381="zákl. přenesená",J381,0)</f>
        <v>0</v>
      </c>
      <c r="BH381" s="158" t="n">
        <f aca="false">IF(N381="sníž. přenesená",J381,0)</f>
        <v>0</v>
      </c>
      <c r="BI381" s="158" t="n">
        <f aca="false">IF(N381="nulová",J381,0)</f>
        <v>0</v>
      </c>
      <c r="BJ381" s="3" t="s">
        <v>78</v>
      </c>
      <c r="BK381" s="158" t="n">
        <f aca="false">ROUND(I381*H381,1)</f>
        <v>0</v>
      </c>
      <c r="BL381" s="3" t="s">
        <v>242</v>
      </c>
      <c r="BM381" s="157" t="s">
        <v>867</v>
      </c>
    </row>
    <row r="382" s="22" customFormat="true" ht="15" hidden="false" customHeight="false" outlineLevel="0" collapsed="false">
      <c r="B382" s="23"/>
      <c r="D382" s="159" t="s">
        <v>132</v>
      </c>
      <c r="F382" s="160" t="s">
        <v>868</v>
      </c>
      <c r="I382" s="161"/>
      <c r="L382" s="23"/>
      <c r="M382" s="162"/>
      <c r="U382" s="54"/>
      <c r="AT382" s="3" t="s">
        <v>132</v>
      </c>
      <c r="AU382" s="3" t="s">
        <v>80</v>
      </c>
    </row>
    <row r="383" s="163" customFormat="true" ht="15" hidden="false" customHeight="false" outlineLevel="0" collapsed="false">
      <c r="B383" s="164"/>
      <c r="D383" s="165" t="s">
        <v>138</v>
      </c>
      <c r="E383" s="166"/>
      <c r="F383" s="167" t="s">
        <v>654</v>
      </c>
      <c r="H383" s="168" t="n">
        <v>28</v>
      </c>
      <c r="I383" s="169"/>
      <c r="L383" s="164"/>
      <c r="M383" s="170"/>
      <c r="U383" s="171"/>
      <c r="AT383" s="166" t="s">
        <v>138</v>
      </c>
      <c r="AU383" s="166" t="s">
        <v>80</v>
      </c>
      <c r="AV383" s="163" t="s">
        <v>80</v>
      </c>
      <c r="AW383" s="163" t="s">
        <v>31</v>
      </c>
      <c r="AX383" s="163" t="s">
        <v>78</v>
      </c>
      <c r="AY383" s="166" t="s">
        <v>119</v>
      </c>
    </row>
    <row r="384" s="133" customFormat="true" ht="22.5" hidden="false" customHeight="true" outlineLevel="0" collapsed="false">
      <c r="B384" s="134"/>
      <c r="D384" s="135" t="s">
        <v>69</v>
      </c>
      <c r="E384" s="144" t="s">
        <v>869</v>
      </c>
      <c r="F384" s="144" t="s">
        <v>870</v>
      </c>
      <c r="I384" s="137"/>
      <c r="J384" s="145" t="n">
        <f aca="false">BK384</f>
        <v>0</v>
      </c>
      <c r="L384" s="134"/>
      <c r="M384" s="139"/>
      <c r="P384" s="140" t="n">
        <f aca="false">SUM(P385:P419)</f>
        <v>0</v>
      </c>
      <c r="R384" s="140" t="n">
        <f aca="false">SUM(R385:R419)</f>
        <v>0.11839575</v>
      </c>
      <c r="T384" s="140" t="n">
        <f aca="false">SUM(T385:T419)</f>
        <v>0.001605</v>
      </c>
      <c r="U384" s="141"/>
      <c r="AR384" s="135" t="s">
        <v>80</v>
      </c>
      <c r="AT384" s="142" t="s">
        <v>69</v>
      </c>
      <c r="AU384" s="142" t="s">
        <v>78</v>
      </c>
      <c r="AY384" s="135" t="s">
        <v>119</v>
      </c>
      <c r="BK384" s="143" t="n">
        <f aca="false">SUM(BK385:BK419)</f>
        <v>0</v>
      </c>
    </row>
    <row r="385" s="22" customFormat="true" ht="16.5" hidden="false" customHeight="true" outlineLevel="0" collapsed="false">
      <c r="B385" s="23"/>
      <c r="C385" s="146" t="s">
        <v>871</v>
      </c>
      <c r="D385" s="146" t="s">
        <v>124</v>
      </c>
      <c r="E385" s="147" t="s">
        <v>872</v>
      </c>
      <c r="F385" s="148" t="s">
        <v>873</v>
      </c>
      <c r="G385" s="149" t="s">
        <v>148</v>
      </c>
      <c r="H385" s="150" t="n">
        <v>237.808</v>
      </c>
      <c r="I385" s="151"/>
      <c r="J385" s="152" t="n">
        <f aca="false">ROUND(I385*H385,1)</f>
        <v>0</v>
      </c>
      <c r="K385" s="148" t="s">
        <v>128</v>
      </c>
      <c r="L385" s="23"/>
      <c r="M385" s="153"/>
      <c r="N385" s="154" t="s">
        <v>41</v>
      </c>
      <c r="P385" s="155" t="n">
        <f aca="false">O385*H385</f>
        <v>0</v>
      </c>
      <c r="Q385" s="155" t="n">
        <v>0</v>
      </c>
      <c r="R385" s="155" t="n">
        <f aca="false">Q385*H385</f>
        <v>0</v>
      </c>
      <c r="S385" s="155" t="n">
        <v>0</v>
      </c>
      <c r="T385" s="155" t="n">
        <f aca="false">S385*H385</f>
        <v>0</v>
      </c>
      <c r="U385" s="156"/>
      <c r="AR385" s="157" t="s">
        <v>242</v>
      </c>
      <c r="AT385" s="157" t="s">
        <v>124</v>
      </c>
      <c r="AU385" s="157" t="s">
        <v>80</v>
      </c>
      <c r="AY385" s="3" t="s">
        <v>119</v>
      </c>
      <c r="BE385" s="158" t="n">
        <f aca="false">IF(N385="základní",J385,0)</f>
        <v>0</v>
      </c>
      <c r="BF385" s="158" t="n">
        <f aca="false">IF(N385="snížená",J385,0)</f>
        <v>0</v>
      </c>
      <c r="BG385" s="158" t="n">
        <f aca="false">IF(N385="zákl. přenesená",J385,0)</f>
        <v>0</v>
      </c>
      <c r="BH385" s="158" t="n">
        <f aca="false">IF(N385="sníž. přenesená",J385,0)</f>
        <v>0</v>
      </c>
      <c r="BI385" s="158" t="n">
        <f aca="false">IF(N385="nulová",J385,0)</f>
        <v>0</v>
      </c>
      <c r="BJ385" s="3" t="s">
        <v>78</v>
      </c>
      <c r="BK385" s="158" t="n">
        <f aca="false">ROUND(I385*H385,1)</f>
        <v>0</v>
      </c>
      <c r="BL385" s="3" t="s">
        <v>242</v>
      </c>
      <c r="BM385" s="157" t="s">
        <v>874</v>
      </c>
    </row>
    <row r="386" s="22" customFormat="true" ht="15" hidden="false" customHeight="false" outlineLevel="0" collapsed="false">
      <c r="B386" s="23"/>
      <c r="D386" s="159" t="s">
        <v>132</v>
      </c>
      <c r="F386" s="160" t="s">
        <v>875</v>
      </c>
      <c r="I386" s="161"/>
      <c r="L386" s="23"/>
      <c r="M386" s="162"/>
      <c r="U386" s="54"/>
      <c r="AT386" s="3" t="s">
        <v>132</v>
      </c>
      <c r="AU386" s="3" t="s">
        <v>80</v>
      </c>
    </row>
    <row r="387" s="163" customFormat="true" ht="15" hidden="false" customHeight="false" outlineLevel="0" collapsed="false">
      <c r="B387" s="164"/>
      <c r="D387" s="165" t="s">
        <v>138</v>
      </c>
      <c r="E387" s="166"/>
      <c r="F387" s="167" t="s">
        <v>876</v>
      </c>
      <c r="H387" s="168" t="n">
        <v>53.5</v>
      </c>
      <c r="I387" s="169"/>
      <c r="L387" s="164"/>
      <c r="M387" s="170"/>
      <c r="U387" s="171"/>
      <c r="AT387" s="166" t="s">
        <v>138</v>
      </c>
      <c r="AU387" s="166" t="s">
        <v>80</v>
      </c>
      <c r="AV387" s="163" t="s">
        <v>80</v>
      </c>
      <c r="AW387" s="163" t="s">
        <v>31</v>
      </c>
      <c r="AX387" s="163" t="s">
        <v>70</v>
      </c>
      <c r="AY387" s="166" t="s">
        <v>119</v>
      </c>
    </row>
    <row r="388" s="180" customFormat="true" ht="15" hidden="false" customHeight="false" outlineLevel="0" collapsed="false">
      <c r="B388" s="181"/>
      <c r="D388" s="165" t="s">
        <v>138</v>
      </c>
      <c r="E388" s="182"/>
      <c r="F388" s="183" t="s">
        <v>877</v>
      </c>
      <c r="H388" s="184" t="n">
        <v>53.5</v>
      </c>
      <c r="I388" s="185"/>
      <c r="L388" s="181"/>
      <c r="M388" s="186"/>
      <c r="U388" s="187"/>
      <c r="AT388" s="182" t="s">
        <v>138</v>
      </c>
      <c r="AU388" s="182" t="s">
        <v>80</v>
      </c>
      <c r="AV388" s="180" t="s">
        <v>130</v>
      </c>
      <c r="AW388" s="180" t="s">
        <v>31</v>
      </c>
      <c r="AX388" s="180" t="s">
        <v>70</v>
      </c>
      <c r="AY388" s="182" t="s">
        <v>119</v>
      </c>
    </row>
    <row r="389" s="163" customFormat="true" ht="15" hidden="false" customHeight="false" outlineLevel="0" collapsed="false">
      <c r="B389" s="164"/>
      <c r="D389" s="165" t="s">
        <v>138</v>
      </c>
      <c r="E389" s="166"/>
      <c r="F389" s="167" t="s">
        <v>409</v>
      </c>
      <c r="H389" s="168" t="n">
        <v>107.868</v>
      </c>
      <c r="I389" s="169"/>
      <c r="L389" s="164"/>
      <c r="M389" s="170"/>
      <c r="U389" s="171"/>
      <c r="AT389" s="166" t="s">
        <v>138</v>
      </c>
      <c r="AU389" s="166" t="s">
        <v>80</v>
      </c>
      <c r="AV389" s="163" t="s">
        <v>80</v>
      </c>
      <c r="AW389" s="163" t="s">
        <v>31</v>
      </c>
      <c r="AX389" s="163" t="s">
        <v>70</v>
      </c>
      <c r="AY389" s="166" t="s">
        <v>119</v>
      </c>
    </row>
    <row r="390" s="180" customFormat="true" ht="15" hidden="false" customHeight="false" outlineLevel="0" collapsed="false">
      <c r="B390" s="181"/>
      <c r="D390" s="165" t="s">
        <v>138</v>
      </c>
      <c r="E390" s="182"/>
      <c r="F390" s="183" t="s">
        <v>878</v>
      </c>
      <c r="H390" s="184" t="n">
        <v>107.868</v>
      </c>
      <c r="I390" s="185"/>
      <c r="L390" s="181"/>
      <c r="M390" s="186"/>
      <c r="U390" s="187"/>
      <c r="AT390" s="182" t="s">
        <v>138</v>
      </c>
      <c r="AU390" s="182" t="s">
        <v>80</v>
      </c>
      <c r="AV390" s="180" t="s">
        <v>130</v>
      </c>
      <c r="AW390" s="180" t="s">
        <v>31</v>
      </c>
      <c r="AX390" s="180" t="s">
        <v>70</v>
      </c>
      <c r="AY390" s="182" t="s">
        <v>119</v>
      </c>
    </row>
    <row r="391" s="163" customFormat="true" ht="15" hidden="false" customHeight="false" outlineLevel="0" collapsed="false">
      <c r="B391" s="164"/>
      <c r="D391" s="165" t="s">
        <v>138</v>
      </c>
      <c r="E391" s="166"/>
      <c r="F391" s="167" t="s">
        <v>416</v>
      </c>
      <c r="H391" s="168" t="n">
        <v>76.44</v>
      </c>
      <c r="I391" s="169"/>
      <c r="L391" s="164"/>
      <c r="M391" s="170"/>
      <c r="U391" s="171"/>
      <c r="AT391" s="166" t="s">
        <v>138</v>
      </c>
      <c r="AU391" s="166" t="s">
        <v>80</v>
      </c>
      <c r="AV391" s="163" t="s">
        <v>80</v>
      </c>
      <c r="AW391" s="163" t="s">
        <v>31</v>
      </c>
      <c r="AX391" s="163" t="s">
        <v>70</v>
      </c>
      <c r="AY391" s="166" t="s">
        <v>119</v>
      </c>
    </row>
    <row r="392" s="180" customFormat="true" ht="15" hidden="false" customHeight="false" outlineLevel="0" collapsed="false">
      <c r="B392" s="181"/>
      <c r="D392" s="165" t="s">
        <v>138</v>
      </c>
      <c r="E392" s="182"/>
      <c r="F392" s="183" t="s">
        <v>879</v>
      </c>
      <c r="H392" s="184" t="n">
        <v>76.44</v>
      </c>
      <c r="I392" s="185"/>
      <c r="L392" s="181"/>
      <c r="M392" s="186"/>
      <c r="U392" s="187"/>
      <c r="AT392" s="182" t="s">
        <v>138</v>
      </c>
      <c r="AU392" s="182" t="s">
        <v>80</v>
      </c>
      <c r="AV392" s="180" t="s">
        <v>130</v>
      </c>
      <c r="AW392" s="180" t="s">
        <v>31</v>
      </c>
      <c r="AX392" s="180" t="s">
        <v>70</v>
      </c>
      <c r="AY392" s="182" t="s">
        <v>119</v>
      </c>
    </row>
    <row r="393" s="172" customFormat="true" ht="15" hidden="false" customHeight="false" outlineLevel="0" collapsed="false">
      <c r="B393" s="173"/>
      <c r="D393" s="165" t="s">
        <v>138</v>
      </c>
      <c r="E393" s="174"/>
      <c r="F393" s="175" t="s">
        <v>172</v>
      </c>
      <c r="H393" s="176" t="n">
        <v>237.808</v>
      </c>
      <c r="I393" s="177"/>
      <c r="L393" s="173"/>
      <c r="M393" s="178"/>
      <c r="U393" s="179"/>
      <c r="AT393" s="174" t="s">
        <v>138</v>
      </c>
      <c r="AU393" s="174" t="s">
        <v>80</v>
      </c>
      <c r="AV393" s="172" t="s">
        <v>129</v>
      </c>
      <c r="AW393" s="172" t="s">
        <v>31</v>
      </c>
      <c r="AX393" s="172" t="s">
        <v>78</v>
      </c>
      <c r="AY393" s="174" t="s">
        <v>119</v>
      </c>
    </row>
    <row r="394" s="22" customFormat="true" ht="16.5" hidden="false" customHeight="true" outlineLevel="0" collapsed="false">
      <c r="B394" s="23"/>
      <c r="C394" s="146" t="s">
        <v>880</v>
      </c>
      <c r="D394" s="146" t="s">
        <v>124</v>
      </c>
      <c r="E394" s="147" t="s">
        <v>881</v>
      </c>
      <c r="F394" s="148" t="s">
        <v>882</v>
      </c>
      <c r="G394" s="149" t="s">
        <v>148</v>
      </c>
      <c r="H394" s="150" t="n">
        <v>237.808</v>
      </c>
      <c r="I394" s="151"/>
      <c r="J394" s="152" t="n">
        <f aca="false">ROUND(I394*H394,1)</f>
        <v>0</v>
      </c>
      <c r="K394" s="148" t="s">
        <v>128</v>
      </c>
      <c r="L394" s="23"/>
      <c r="M394" s="153"/>
      <c r="N394" s="154" t="s">
        <v>41</v>
      </c>
      <c r="P394" s="155" t="n">
        <f aca="false">O394*H394</f>
        <v>0</v>
      </c>
      <c r="Q394" s="155" t="n">
        <v>0.0002</v>
      </c>
      <c r="R394" s="155" t="n">
        <f aca="false">Q394*H394</f>
        <v>0.0475616</v>
      </c>
      <c r="S394" s="155" t="n">
        <v>0</v>
      </c>
      <c r="T394" s="155" t="n">
        <f aca="false">S394*H394</f>
        <v>0</v>
      </c>
      <c r="U394" s="156"/>
      <c r="AR394" s="157" t="s">
        <v>242</v>
      </c>
      <c r="AT394" s="157" t="s">
        <v>124</v>
      </c>
      <c r="AU394" s="157" t="s">
        <v>80</v>
      </c>
      <c r="AY394" s="3" t="s">
        <v>119</v>
      </c>
      <c r="BE394" s="158" t="n">
        <f aca="false">IF(N394="základní",J394,0)</f>
        <v>0</v>
      </c>
      <c r="BF394" s="158" t="n">
        <f aca="false">IF(N394="snížená",J394,0)</f>
        <v>0</v>
      </c>
      <c r="BG394" s="158" t="n">
        <f aca="false">IF(N394="zákl. přenesená",J394,0)</f>
        <v>0</v>
      </c>
      <c r="BH394" s="158" t="n">
        <f aca="false">IF(N394="sníž. přenesená",J394,0)</f>
        <v>0</v>
      </c>
      <c r="BI394" s="158" t="n">
        <f aca="false">IF(N394="nulová",J394,0)</f>
        <v>0</v>
      </c>
      <c r="BJ394" s="3" t="s">
        <v>78</v>
      </c>
      <c r="BK394" s="158" t="n">
        <f aca="false">ROUND(I394*H394,1)</f>
        <v>0</v>
      </c>
      <c r="BL394" s="3" t="s">
        <v>242</v>
      </c>
      <c r="BM394" s="157" t="s">
        <v>883</v>
      </c>
    </row>
    <row r="395" s="22" customFormat="true" ht="15" hidden="false" customHeight="false" outlineLevel="0" collapsed="false">
      <c r="B395" s="23"/>
      <c r="D395" s="159" t="s">
        <v>132</v>
      </c>
      <c r="F395" s="160" t="s">
        <v>884</v>
      </c>
      <c r="I395" s="161"/>
      <c r="L395" s="23"/>
      <c r="M395" s="162"/>
      <c r="U395" s="54"/>
      <c r="AT395" s="3" t="s">
        <v>132</v>
      </c>
      <c r="AU395" s="3" t="s">
        <v>80</v>
      </c>
    </row>
    <row r="396" s="22" customFormat="true" ht="24" hidden="false" customHeight="true" outlineLevel="0" collapsed="false">
      <c r="B396" s="23"/>
      <c r="C396" s="146" t="s">
        <v>122</v>
      </c>
      <c r="D396" s="146" t="s">
        <v>124</v>
      </c>
      <c r="E396" s="147" t="s">
        <v>885</v>
      </c>
      <c r="F396" s="148" t="s">
        <v>886</v>
      </c>
      <c r="G396" s="149" t="s">
        <v>148</v>
      </c>
      <c r="H396" s="150" t="n">
        <v>53.5</v>
      </c>
      <c r="I396" s="151"/>
      <c r="J396" s="152" t="n">
        <f aca="false">ROUND(I396*H396,1)</f>
        <v>0</v>
      </c>
      <c r="K396" s="148" t="s">
        <v>128</v>
      </c>
      <c r="L396" s="23"/>
      <c r="M396" s="153"/>
      <c r="N396" s="154" t="s">
        <v>41</v>
      </c>
      <c r="P396" s="155" t="n">
        <f aca="false">O396*H396</f>
        <v>0</v>
      </c>
      <c r="Q396" s="155" t="n">
        <v>0.00028</v>
      </c>
      <c r="R396" s="155" t="n">
        <f aca="false">Q396*H396</f>
        <v>0.01498</v>
      </c>
      <c r="S396" s="155" t="n">
        <v>0</v>
      </c>
      <c r="T396" s="155" t="n">
        <f aca="false">S396*H396</f>
        <v>0</v>
      </c>
      <c r="U396" s="156"/>
      <c r="AR396" s="157" t="s">
        <v>242</v>
      </c>
      <c r="AT396" s="157" t="s">
        <v>124</v>
      </c>
      <c r="AU396" s="157" t="s">
        <v>80</v>
      </c>
      <c r="AY396" s="3" t="s">
        <v>119</v>
      </c>
      <c r="BE396" s="158" t="n">
        <f aca="false">IF(N396="základní",J396,0)</f>
        <v>0</v>
      </c>
      <c r="BF396" s="158" t="n">
        <f aca="false">IF(N396="snížená",J396,0)</f>
        <v>0</v>
      </c>
      <c r="BG396" s="158" t="n">
        <f aca="false">IF(N396="zákl. přenesená",J396,0)</f>
        <v>0</v>
      </c>
      <c r="BH396" s="158" t="n">
        <f aca="false">IF(N396="sníž. přenesená",J396,0)</f>
        <v>0</v>
      </c>
      <c r="BI396" s="158" t="n">
        <f aca="false">IF(N396="nulová",J396,0)</f>
        <v>0</v>
      </c>
      <c r="BJ396" s="3" t="s">
        <v>78</v>
      </c>
      <c r="BK396" s="158" t="n">
        <f aca="false">ROUND(I396*H396,1)</f>
        <v>0</v>
      </c>
      <c r="BL396" s="3" t="s">
        <v>242</v>
      </c>
      <c r="BM396" s="157" t="s">
        <v>887</v>
      </c>
    </row>
    <row r="397" s="22" customFormat="true" ht="15" hidden="false" customHeight="false" outlineLevel="0" collapsed="false">
      <c r="B397" s="23"/>
      <c r="D397" s="159" t="s">
        <v>132</v>
      </c>
      <c r="F397" s="160" t="s">
        <v>888</v>
      </c>
      <c r="I397" s="161"/>
      <c r="L397" s="23"/>
      <c r="M397" s="162"/>
      <c r="U397" s="54"/>
      <c r="AT397" s="3" t="s">
        <v>132</v>
      </c>
      <c r="AU397" s="3" t="s">
        <v>80</v>
      </c>
    </row>
    <row r="398" s="163" customFormat="true" ht="15" hidden="false" customHeight="false" outlineLevel="0" collapsed="false">
      <c r="B398" s="164"/>
      <c r="D398" s="165" t="s">
        <v>138</v>
      </c>
      <c r="E398" s="166"/>
      <c r="F398" s="167" t="s">
        <v>876</v>
      </c>
      <c r="H398" s="168" t="n">
        <v>53.5</v>
      </c>
      <c r="I398" s="169"/>
      <c r="L398" s="164"/>
      <c r="M398" s="170"/>
      <c r="U398" s="171"/>
      <c r="AT398" s="166" t="s">
        <v>138</v>
      </c>
      <c r="AU398" s="166" t="s">
        <v>80</v>
      </c>
      <c r="AV398" s="163" t="s">
        <v>80</v>
      </c>
      <c r="AW398" s="163" t="s">
        <v>31</v>
      </c>
      <c r="AX398" s="163" t="s">
        <v>70</v>
      </c>
      <c r="AY398" s="166" t="s">
        <v>119</v>
      </c>
    </row>
    <row r="399" s="180" customFormat="true" ht="15" hidden="false" customHeight="false" outlineLevel="0" collapsed="false">
      <c r="B399" s="181"/>
      <c r="D399" s="165" t="s">
        <v>138</v>
      </c>
      <c r="E399" s="182"/>
      <c r="F399" s="183" t="s">
        <v>877</v>
      </c>
      <c r="H399" s="184" t="n">
        <v>53.5</v>
      </c>
      <c r="I399" s="185"/>
      <c r="L399" s="181"/>
      <c r="M399" s="186"/>
      <c r="U399" s="187"/>
      <c r="AT399" s="182" t="s">
        <v>138</v>
      </c>
      <c r="AU399" s="182" t="s">
        <v>80</v>
      </c>
      <c r="AV399" s="180" t="s">
        <v>130</v>
      </c>
      <c r="AW399" s="180" t="s">
        <v>31</v>
      </c>
      <c r="AX399" s="180" t="s">
        <v>70</v>
      </c>
      <c r="AY399" s="182" t="s">
        <v>119</v>
      </c>
    </row>
    <row r="400" s="172" customFormat="true" ht="15" hidden="false" customHeight="false" outlineLevel="0" collapsed="false">
      <c r="B400" s="173"/>
      <c r="D400" s="165" t="s">
        <v>138</v>
      </c>
      <c r="E400" s="174"/>
      <c r="F400" s="175" t="s">
        <v>172</v>
      </c>
      <c r="H400" s="176" t="n">
        <v>53.5</v>
      </c>
      <c r="I400" s="177"/>
      <c r="L400" s="173"/>
      <c r="M400" s="178"/>
      <c r="U400" s="179"/>
      <c r="AT400" s="174" t="s">
        <v>138</v>
      </c>
      <c r="AU400" s="174" t="s">
        <v>80</v>
      </c>
      <c r="AV400" s="172" t="s">
        <v>129</v>
      </c>
      <c r="AW400" s="172" t="s">
        <v>31</v>
      </c>
      <c r="AX400" s="172" t="s">
        <v>78</v>
      </c>
      <c r="AY400" s="174" t="s">
        <v>119</v>
      </c>
    </row>
    <row r="401" s="22" customFormat="true" ht="24" hidden="false" customHeight="true" outlineLevel="0" collapsed="false">
      <c r="B401" s="23"/>
      <c r="C401" s="146" t="s">
        <v>889</v>
      </c>
      <c r="D401" s="146" t="s">
        <v>124</v>
      </c>
      <c r="E401" s="147" t="s">
        <v>890</v>
      </c>
      <c r="F401" s="148" t="s">
        <v>891</v>
      </c>
      <c r="G401" s="149" t="s">
        <v>148</v>
      </c>
      <c r="H401" s="150" t="n">
        <v>184.308</v>
      </c>
      <c r="I401" s="151"/>
      <c r="J401" s="152" t="n">
        <f aca="false">ROUND(I401*H401,1)</f>
        <v>0</v>
      </c>
      <c r="K401" s="148" t="s">
        <v>128</v>
      </c>
      <c r="L401" s="23"/>
      <c r="M401" s="153"/>
      <c r="N401" s="154" t="s">
        <v>41</v>
      </c>
      <c r="P401" s="155" t="n">
        <f aca="false">O401*H401</f>
        <v>0</v>
      </c>
      <c r="Q401" s="155" t="n">
        <v>0.00028</v>
      </c>
      <c r="R401" s="155" t="n">
        <f aca="false">Q401*H401</f>
        <v>0.05160624</v>
      </c>
      <c r="S401" s="155" t="n">
        <v>0</v>
      </c>
      <c r="T401" s="155" t="n">
        <f aca="false">S401*H401</f>
        <v>0</v>
      </c>
      <c r="U401" s="156"/>
      <c r="AR401" s="157" t="s">
        <v>242</v>
      </c>
      <c r="AT401" s="157" t="s">
        <v>124</v>
      </c>
      <c r="AU401" s="157" t="s">
        <v>80</v>
      </c>
      <c r="AY401" s="3" t="s">
        <v>119</v>
      </c>
      <c r="BE401" s="158" t="n">
        <f aca="false">IF(N401="základní",J401,0)</f>
        <v>0</v>
      </c>
      <c r="BF401" s="158" t="n">
        <f aca="false">IF(N401="snížená",J401,0)</f>
        <v>0</v>
      </c>
      <c r="BG401" s="158" t="n">
        <f aca="false">IF(N401="zákl. přenesená",J401,0)</f>
        <v>0</v>
      </c>
      <c r="BH401" s="158" t="n">
        <f aca="false">IF(N401="sníž. přenesená",J401,0)</f>
        <v>0</v>
      </c>
      <c r="BI401" s="158" t="n">
        <f aca="false">IF(N401="nulová",J401,0)</f>
        <v>0</v>
      </c>
      <c r="BJ401" s="3" t="s">
        <v>78</v>
      </c>
      <c r="BK401" s="158" t="n">
        <f aca="false">ROUND(I401*H401,1)</f>
        <v>0</v>
      </c>
      <c r="BL401" s="3" t="s">
        <v>242</v>
      </c>
      <c r="BM401" s="157" t="s">
        <v>892</v>
      </c>
    </row>
    <row r="402" s="22" customFormat="true" ht="15" hidden="false" customHeight="false" outlineLevel="0" collapsed="false">
      <c r="B402" s="23"/>
      <c r="D402" s="159" t="s">
        <v>132</v>
      </c>
      <c r="F402" s="160" t="s">
        <v>893</v>
      </c>
      <c r="I402" s="161"/>
      <c r="L402" s="23"/>
      <c r="M402" s="162"/>
      <c r="U402" s="54"/>
      <c r="AT402" s="3" t="s">
        <v>132</v>
      </c>
      <c r="AU402" s="3" t="s">
        <v>80</v>
      </c>
    </row>
    <row r="403" s="163" customFormat="true" ht="15" hidden="false" customHeight="false" outlineLevel="0" collapsed="false">
      <c r="B403" s="164"/>
      <c r="D403" s="165" t="s">
        <v>138</v>
      </c>
      <c r="E403" s="166"/>
      <c r="F403" s="167" t="s">
        <v>409</v>
      </c>
      <c r="H403" s="168" t="n">
        <v>107.868</v>
      </c>
      <c r="I403" s="169"/>
      <c r="L403" s="164"/>
      <c r="M403" s="170"/>
      <c r="U403" s="171"/>
      <c r="AT403" s="166" t="s">
        <v>138</v>
      </c>
      <c r="AU403" s="166" t="s">
        <v>80</v>
      </c>
      <c r="AV403" s="163" t="s">
        <v>80</v>
      </c>
      <c r="AW403" s="163" t="s">
        <v>31</v>
      </c>
      <c r="AX403" s="163" t="s">
        <v>70</v>
      </c>
      <c r="AY403" s="166" t="s">
        <v>119</v>
      </c>
    </row>
    <row r="404" s="180" customFormat="true" ht="15" hidden="false" customHeight="false" outlineLevel="0" collapsed="false">
      <c r="B404" s="181"/>
      <c r="D404" s="165" t="s">
        <v>138</v>
      </c>
      <c r="E404" s="182"/>
      <c r="F404" s="183" t="s">
        <v>878</v>
      </c>
      <c r="H404" s="184" t="n">
        <v>107.868</v>
      </c>
      <c r="I404" s="185"/>
      <c r="L404" s="181"/>
      <c r="M404" s="186"/>
      <c r="U404" s="187"/>
      <c r="AT404" s="182" t="s">
        <v>138</v>
      </c>
      <c r="AU404" s="182" t="s">
        <v>80</v>
      </c>
      <c r="AV404" s="180" t="s">
        <v>130</v>
      </c>
      <c r="AW404" s="180" t="s">
        <v>31</v>
      </c>
      <c r="AX404" s="180" t="s">
        <v>70</v>
      </c>
      <c r="AY404" s="182" t="s">
        <v>119</v>
      </c>
    </row>
    <row r="405" s="163" customFormat="true" ht="15" hidden="false" customHeight="false" outlineLevel="0" collapsed="false">
      <c r="B405" s="164"/>
      <c r="D405" s="165" t="s">
        <v>138</v>
      </c>
      <c r="E405" s="166"/>
      <c r="F405" s="167" t="s">
        <v>416</v>
      </c>
      <c r="H405" s="168" t="n">
        <v>76.44</v>
      </c>
      <c r="I405" s="169"/>
      <c r="L405" s="164"/>
      <c r="M405" s="170"/>
      <c r="U405" s="171"/>
      <c r="AT405" s="166" t="s">
        <v>138</v>
      </c>
      <c r="AU405" s="166" t="s">
        <v>80</v>
      </c>
      <c r="AV405" s="163" t="s">
        <v>80</v>
      </c>
      <c r="AW405" s="163" t="s">
        <v>31</v>
      </c>
      <c r="AX405" s="163" t="s">
        <v>70</v>
      </c>
      <c r="AY405" s="166" t="s">
        <v>119</v>
      </c>
    </row>
    <row r="406" s="180" customFormat="true" ht="15" hidden="false" customHeight="false" outlineLevel="0" collapsed="false">
      <c r="B406" s="181"/>
      <c r="D406" s="165" t="s">
        <v>138</v>
      </c>
      <c r="E406" s="182"/>
      <c r="F406" s="183" t="s">
        <v>879</v>
      </c>
      <c r="H406" s="184" t="n">
        <v>76.44</v>
      </c>
      <c r="I406" s="185"/>
      <c r="L406" s="181"/>
      <c r="M406" s="186"/>
      <c r="U406" s="187"/>
      <c r="AT406" s="182" t="s">
        <v>138</v>
      </c>
      <c r="AU406" s="182" t="s">
        <v>80</v>
      </c>
      <c r="AV406" s="180" t="s">
        <v>130</v>
      </c>
      <c r="AW406" s="180" t="s">
        <v>31</v>
      </c>
      <c r="AX406" s="180" t="s">
        <v>70</v>
      </c>
      <c r="AY406" s="182" t="s">
        <v>119</v>
      </c>
    </row>
    <row r="407" s="172" customFormat="true" ht="15" hidden="false" customHeight="false" outlineLevel="0" collapsed="false">
      <c r="B407" s="173"/>
      <c r="D407" s="165" t="s">
        <v>138</v>
      </c>
      <c r="E407" s="174"/>
      <c r="F407" s="175" t="s">
        <v>172</v>
      </c>
      <c r="H407" s="176" t="n">
        <v>184.308</v>
      </c>
      <c r="I407" s="177"/>
      <c r="L407" s="173"/>
      <c r="M407" s="178"/>
      <c r="U407" s="179"/>
      <c r="AT407" s="174" t="s">
        <v>138</v>
      </c>
      <c r="AU407" s="174" t="s">
        <v>80</v>
      </c>
      <c r="AV407" s="172" t="s">
        <v>129</v>
      </c>
      <c r="AW407" s="172" t="s">
        <v>31</v>
      </c>
      <c r="AX407" s="172" t="s">
        <v>78</v>
      </c>
      <c r="AY407" s="174" t="s">
        <v>119</v>
      </c>
    </row>
    <row r="408" s="22" customFormat="true" ht="24" hidden="false" customHeight="true" outlineLevel="0" collapsed="false">
      <c r="B408" s="23"/>
      <c r="C408" s="146" t="s">
        <v>894</v>
      </c>
      <c r="D408" s="146" t="s">
        <v>124</v>
      </c>
      <c r="E408" s="147" t="s">
        <v>895</v>
      </c>
      <c r="F408" s="148" t="s">
        <v>896</v>
      </c>
      <c r="G408" s="149" t="s">
        <v>148</v>
      </c>
      <c r="H408" s="150" t="n">
        <v>184.308</v>
      </c>
      <c r="I408" s="151"/>
      <c r="J408" s="152" t="n">
        <f aca="false">ROUND(I408*H408,1)</f>
        <v>0</v>
      </c>
      <c r="K408" s="148" t="s">
        <v>128</v>
      </c>
      <c r="L408" s="23"/>
      <c r="M408" s="153"/>
      <c r="N408" s="154" t="s">
        <v>41</v>
      </c>
      <c r="P408" s="155" t="n">
        <f aca="false">O408*H408</f>
        <v>0</v>
      </c>
      <c r="Q408" s="155" t="n">
        <v>2E-005</v>
      </c>
      <c r="R408" s="155" t="n">
        <f aca="false">Q408*H408</f>
        <v>0.00368616</v>
      </c>
      <c r="S408" s="155" t="n">
        <v>0</v>
      </c>
      <c r="T408" s="155" t="n">
        <f aca="false">S408*H408</f>
        <v>0</v>
      </c>
      <c r="U408" s="156"/>
      <c r="AR408" s="157" t="s">
        <v>242</v>
      </c>
      <c r="AT408" s="157" t="s">
        <v>124</v>
      </c>
      <c r="AU408" s="157" t="s">
        <v>80</v>
      </c>
      <c r="AY408" s="3" t="s">
        <v>119</v>
      </c>
      <c r="BE408" s="158" t="n">
        <f aca="false">IF(N408="základní",J408,0)</f>
        <v>0</v>
      </c>
      <c r="BF408" s="158" t="n">
        <f aca="false">IF(N408="snížená",J408,0)</f>
        <v>0</v>
      </c>
      <c r="BG408" s="158" t="n">
        <f aca="false">IF(N408="zákl. přenesená",J408,0)</f>
        <v>0</v>
      </c>
      <c r="BH408" s="158" t="n">
        <f aca="false">IF(N408="sníž. přenesená",J408,0)</f>
        <v>0</v>
      </c>
      <c r="BI408" s="158" t="n">
        <f aca="false">IF(N408="nulová",J408,0)</f>
        <v>0</v>
      </c>
      <c r="BJ408" s="3" t="s">
        <v>78</v>
      </c>
      <c r="BK408" s="158" t="n">
        <f aca="false">ROUND(I408*H408,1)</f>
        <v>0</v>
      </c>
      <c r="BL408" s="3" t="s">
        <v>242</v>
      </c>
      <c r="BM408" s="157" t="s">
        <v>897</v>
      </c>
    </row>
    <row r="409" s="22" customFormat="true" ht="15" hidden="false" customHeight="false" outlineLevel="0" collapsed="false">
      <c r="B409" s="23"/>
      <c r="D409" s="159" t="s">
        <v>132</v>
      </c>
      <c r="F409" s="160" t="s">
        <v>898</v>
      </c>
      <c r="I409" s="161"/>
      <c r="L409" s="23"/>
      <c r="M409" s="162"/>
      <c r="U409" s="54"/>
      <c r="AT409" s="3" t="s">
        <v>132</v>
      </c>
      <c r="AU409" s="3" t="s">
        <v>80</v>
      </c>
    </row>
    <row r="410" s="22" customFormat="true" ht="16.5" hidden="false" customHeight="true" outlineLevel="0" collapsed="false">
      <c r="B410" s="23"/>
      <c r="C410" s="146" t="s">
        <v>899</v>
      </c>
      <c r="D410" s="146" t="s">
        <v>124</v>
      </c>
      <c r="E410" s="147" t="s">
        <v>900</v>
      </c>
      <c r="F410" s="148" t="s">
        <v>901</v>
      </c>
      <c r="G410" s="149" t="s">
        <v>148</v>
      </c>
      <c r="H410" s="150" t="n">
        <v>120.98</v>
      </c>
      <c r="I410" s="151"/>
      <c r="J410" s="152" t="n">
        <f aca="false">ROUND(I410*H410,1)</f>
        <v>0</v>
      </c>
      <c r="K410" s="148"/>
      <c r="L410" s="23"/>
      <c r="M410" s="153"/>
      <c r="N410" s="154" t="s">
        <v>41</v>
      </c>
      <c r="P410" s="155" t="n">
        <f aca="false">O410*H410</f>
        <v>0</v>
      </c>
      <c r="Q410" s="155" t="n">
        <v>0</v>
      </c>
      <c r="R410" s="155" t="n">
        <f aca="false">Q410*H410</f>
        <v>0</v>
      </c>
      <c r="S410" s="155" t="n">
        <v>0</v>
      </c>
      <c r="T410" s="155" t="n">
        <f aca="false">S410*H410</f>
        <v>0</v>
      </c>
      <c r="U410" s="156"/>
      <c r="AR410" s="157" t="s">
        <v>242</v>
      </c>
      <c r="AT410" s="157" t="s">
        <v>124</v>
      </c>
      <c r="AU410" s="157" t="s">
        <v>80</v>
      </c>
      <c r="AY410" s="3" t="s">
        <v>119</v>
      </c>
      <c r="BE410" s="158" t="n">
        <f aca="false">IF(N410="základní",J410,0)</f>
        <v>0</v>
      </c>
      <c r="BF410" s="158" t="n">
        <f aca="false">IF(N410="snížená",J410,0)</f>
        <v>0</v>
      </c>
      <c r="BG410" s="158" t="n">
        <f aca="false">IF(N410="zákl. přenesená",J410,0)</f>
        <v>0</v>
      </c>
      <c r="BH410" s="158" t="n">
        <f aca="false">IF(N410="sníž. přenesená",J410,0)</f>
        <v>0</v>
      </c>
      <c r="BI410" s="158" t="n">
        <f aca="false">IF(N410="nulová",J410,0)</f>
        <v>0</v>
      </c>
      <c r="BJ410" s="3" t="s">
        <v>78</v>
      </c>
      <c r="BK410" s="158" t="n">
        <f aca="false">ROUND(I410*H410,1)</f>
        <v>0</v>
      </c>
      <c r="BL410" s="3" t="s">
        <v>242</v>
      </c>
      <c r="BM410" s="157" t="s">
        <v>902</v>
      </c>
    </row>
    <row r="411" s="163" customFormat="true" ht="15" hidden="false" customHeight="false" outlineLevel="0" collapsed="false">
      <c r="B411" s="164"/>
      <c r="D411" s="165" t="s">
        <v>138</v>
      </c>
      <c r="E411" s="166"/>
      <c r="F411" s="167" t="s">
        <v>903</v>
      </c>
      <c r="H411" s="168" t="n">
        <v>66.38</v>
      </c>
      <c r="I411" s="169"/>
      <c r="L411" s="164"/>
      <c r="M411" s="170"/>
      <c r="U411" s="171"/>
      <c r="AT411" s="166" t="s">
        <v>138</v>
      </c>
      <c r="AU411" s="166" t="s">
        <v>80</v>
      </c>
      <c r="AV411" s="163" t="s">
        <v>80</v>
      </c>
      <c r="AW411" s="163" t="s">
        <v>31</v>
      </c>
      <c r="AX411" s="163" t="s">
        <v>70</v>
      </c>
      <c r="AY411" s="166" t="s">
        <v>119</v>
      </c>
    </row>
    <row r="412" s="180" customFormat="true" ht="15" hidden="false" customHeight="false" outlineLevel="0" collapsed="false">
      <c r="B412" s="181"/>
      <c r="D412" s="165" t="s">
        <v>138</v>
      </c>
      <c r="E412" s="182"/>
      <c r="F412" s="183" t="s">
        <v>904</v>
      </c>
      <c r="H412" s="184" t="n">
        <v>66.38</v>
      </c>
      <c r="I412" s="185"/>
      <c r="L412" s="181"/>
      <c r="M412" s="186"/>
      <c r="U412" s="187"/>
      <c r="AT412" s="182" t="s">
        <v>138</v>
      </c>
      <c r="AU412" s="182" t="s">
        <v>80</v>
      </c>
      <c r="AV412" s="180" t="s">
        <v>130</v>
      </c>
      <c r="AW412" s="180" t="s">
        <v>31</v>
      </c>
      <c r="AX412" s="180" t="s">
        <v>70</v>
      </c>
      <c r="AY412" s="182" t="s">
        <v>119</v>
      </c>
    </row>
    <row r="413" s="163" customFormat="true" ht="15" hidden="false" customHeight="false" outlineLevel="0" collapsed="false">
      <c r="B413" s="164"/>
      <c r="D413" s="165" t="s">
        <v>138</v>
      </c>
      <c r="E413" s="166"/>
      <c r="F413" s="167" t="s">
        <v>905</v>
      </c>
      <c r="H413" s="168" t="n">
        <v>54.6</v>
      </c>
      <c r="I413" s="169"/>
      <c r="L413" s="164"/>
      <c r="M413" s="170"/>
      <c r="U413" s="171"/>
      <c r="AT413" s="166" t="s">
        <v>138</v>
      </c>
      <c r="AU413" s="166" t="s">
        <v>80</v>
      </c>
      <c r="AV413" s="163" t="s">
        <v>80</v>
      </c>
      <c r="AW413" s="163" t="s">
        <v>31</v>
      </c>
      <c r="AX413" s="163" t="s">
        <v>70</v>
      </c>
      <c r="AY413" s="166" t="s">
        <v>119</v>
      </c>
    </row>
    <row r="414" s="180" customFormat="true" ht="15" hidden="false" customHeight="false" outlineLevel="0" collapsed="false">
      <c r="B414" s="181"/>
      <c r="D414" s="165" t="s">
        <v>138</v>
      </c>
      <c r="E414" s="182"/>
      <c r="F414" s="183" t="s">
        <v>906</v>
      </c>
      <c r="H414" s="184" t="n">
        <v>54.6</v>
      </c>
      <c r="I414" s="185"/>
      <c r="L414" s="181"/>
      <c r="M414" s="186"/>
      <c r="U414" s="187"/>
      <c r="AT414" s="182" t="s">
        <v>138</v>
      </c>
      <c r="AU414" s="182" t="s">
        <v>80</v>
      </c>
      <c r="AV414" s="180" t="s">
        <v>130</v>
      </c>
      <c r="AW414" s="180" t="s">
        <v>31</v>
      </c>
      <c r="AX414" s="180" t="s">
        <v>70</v>
      </c>
      <c r="AY414" s="182" t="s">
        <v>119</v>
      </c>
    </row>
    <row r="415" s="172" customFormat="true" ht="15" hidden="false" customHeight="false" outlineLevel="0" collapsed="false">
      <c r="B415" s="173"/>
      <c r="D415" s="165" t="s">
        <v>138</v>
      </c>
      <c r="E415" s="174"/>
      <c r="F415" s="175" t="s">
        <v>172</v>
      </c>
      <c r="H415" s="176" t="n">
        <v>120.98</v>
      </c>
      <c r="I415" s="177"/>
      <c r="L415" s="173"/>
      <c r="M415" s="178"/>
      <c r="U415" s="179"/>
      <c r="AT415" s="174" t="s">
        <v>138</v>
      </c>
      <c r="AU415" s="174" t="s">
        <v>80</v>
      </c>
      <c r="AV415" s="172" t="s">
        <v>129</v>
      </c>
      <c r="AW415" s="172" t="s">
        <v>31</v>
      </c>
      <c r="AX415" s="172" t="s">
        <v>78</v>
      </c>
      <c r="AY415" s="174" t="s">
        <v>119</v>
      </c>
    </row>
    <row r="416" s="22" customFormat="true" ht="16.5" hidden="false" customHeight="true" outlineLevel="0" collapsed="false">
      <c r="B416" s="23"/>
      <c r="C416" s="146" t="s">
        <v>907</v>
      </c>
      <c r="D416" s="146" t="s">
        <v>124</v>
      </c>
      <c r="E416" s="147" t="s">
        <v>908</v>
      </c>
      <c r="F416" s="148" t="s">
        <v>909</v>
      </c>
      <c r="G416" s="149" t="s">
        <v>148</v>
      </c>
      <c r="H416" s="150" t="n">
        <v>53.5</v>
      </c>
      <c r="I416" s="151"/>
      <c r="J416" s="152" t="n">
        <f aca="false">ROUND(I416*H416,1)</f>
        <v>0</v>
      </c>
      <c r="K416" s="148" t="s">
        <v>128</v>
      </c>
      <c r="L416" s="23"/>
      <c r="M416" s="153"/>
      <c r="N416" s="154" t="s">
        <v>41</v>
      </c>
      <c r="P416" s="155" t="n">
        <f aca="false">O416*H416</f>
        <v>0</v>
      </c>
      <c r="Q416" s="155" t="n">
        <v>0</v>
      </c>
      <c r="R416" s="155" t="n">
        <f aca="false">Q416*H416</f>
        <v>0</v>
      </c>
      <c r="S416" s="155" t="n">
        <v>3E-005</v>
      </c>
      <c r="T416" s="155" t="n">
        <f aca="false">S416*H416</f>
        <v>0.001605</v>
      </c>
      <c r="U416" s="156"/>
      <c r="AR416" s="157" t="s">
        <v>242</v>
      </c>
      <c r="AT416" s="157" t="s">
        <v>124</v>
      </c>
      <c r="AU416" s="157" t="s">
        <v>80</v>
      </c>
      <c r="AY416" s="3" t="s">
        <v>119</v>
      </c>
      <c r="BE416" s="158" t="n">
        <f aca="false">IF(N416="základní",J416,0)</f>
        <v>0</v>
      </c>
      <c r="BF416" s="158" t="n">
        <f aca="false">IF(N416="snížená",J416,0)</f>
        <v>0</v>
      </c>
      <c r="BG416" s="158" t="n">
        <f aca="false">IF(N416="zákl. přenesená",J416,0)</f>
        <v>0</v>
      </c>
      <c r="BH416" s="158" t="n">
        <f aca="false">IF(N416="sníž. přenesená",J416,0)</f>
        <v>0</v>
      </c>
      <c r="BI416" s="158" t="n">
        <f aca="false">IF(N416="nulová",J416,0)</f>
        <v>0</v>
      </c>
      <c r="BJ416" s="3" t="s">
        <v>78</v>
      </c>
      <c r="BK416" s="158" t="n">
        <f aca="false">ROUND(I416*H416,1)</f>
        <v>0</v>
      </c>
      <c r="BL416" s="3" t="s">
        <v>242</v>
      </c>
      <c r="BM416" s="157" t="s">
        <v>910</v>
      </c>
    </row>
    <row r="417" s="22" customFormat="true" ht="15" hidden="false" customHeight="false" outlineLevel="0" collapsed="false">
      <c r="B417" s="23"/>
      <c r="D417" s="159" t="s">
        <v>132</v>
      </c>
      <c r="F417" s="160" t="s">
        <v>911</v>
      </c>
      <c r="I417" s="161"/>
      <c r="L417" s="23"/>
      <c r="M417" s="162"/>
      <c r="U417" s="54"/>
      <c r="AT417" s="3" t="s">
        <v>132</v>
      </c>
      <c r="AU417" s="3" t="s">
        <v>80</v>
      </c>
    </row>
    <row r="418" s="22" customFormat="true" ht="16.5" hidden="false" customHeight="true" outlineLevel="0" collapsed="false">
      <c r="B418" s="23"/>
      <c r="C418" s="198" t="s">
        <v>912</v>
      </c>
      <c r="D418" s="198" t="s">
        <v>577</v>
      </c>
      <c r="E418" s="199" t="s">
        <v>913</v>
      </c>
      <c r="F418" s="200" t="s">
        <v>914</v>
      </c>
      <c r="G418" s="201" t="s">
        <v>148</v>
      </c>
      <c r="H418" s="202" t="n">
        <v>56.175</v>
      </c>
      <c r="I418" s="203"/>
      <c r="J418" s="204" t="n">
        <f aca="false">ROUND(I418*H418,1)</f>
        <v>0</v>
      </c>
      <c r="K418" s="200" t="s">
        <v>128</v>
      </c>
      <c r="L418" s="205"/>
      <c r="M418" s="206"/>
      <c r="N418" s="207" t="s">
        <v>41</v>
      </c>
      <c r="P418" s="155" t="n">
        <f aca="false">O418*H418</f>
        <v>0</v>
      </c>
      <c r="Q418" s="155" t="n">
        <v>1E-005</v>
      </c>
      <c r="R418" s="155" t="n">
        <f aca="false">Q418*H418</f>
        <v>0.00056175</v>
      </c>
      <c r="S418" s="155" t="n">
        <v>0</v>
      </c>
      <c r="T418" s="155" t="n">
        <f aca="false">S418*H418</f>
        <v>0</v>
      </c>
      <c r="U418" s="156"/>
      <c r="AR418" s="157" t="s">
        <v>355</v>
      </c>
      <c r="AT418" s="157" t="s">
        <v>577</v>
      </c>
      <c r="AU418" s="157" t="s">
        <v>80</v>
      </c>
      <c r="AY418" s="3" t="s">
        <v>119</v>
      </c>
      <c r="BE418" s="158" t="n">
        <f aca="false">IF(N418="základní",J418,0)</f>
        <v>0</v>
      </c>
      <c r="BF418" s="158" t="n">
        <f aca="false">IF(N418="snížená",J418,0)</f>
        <v>0</v>
      </c>
      <c r="BG418" s="158" t="n">
        <f aca="false">IF(N418="zákl. přenesená",J418,0)</f>
        <v>0</v>
      </c>
      <c r="BH418" s="158" t="n">
        <f aca="false">IF(N418="sníž. přenesená",J418,0)</f>
        <v>0</v>
      </c>
      <c r="BI418" s="158" t="n">
        <f aca="false">IF(N418="nulová",J418,0)</f>
        <v>0</v>
      </c>
      <c r="BJ418" s="3" t="s">
        <v>78</v>
      </c>
      <c r="BK418" s="158" t="n">
        <f aca="false">ROUND(I418*H418,1)</f>
        <v>0</v>
      </c>
      <c r="BL418" s="3" t="s">
        <v>242</v>
      </c>
      <c r="BM418" s="157" t="s">
        <v>915</v>
      </c>
    </row>
    <row r="419" s="163" customFormat="true" ht="15" hidden="false" customHeight="false" outlineLevel="0" collapsed="false">
      <c r="B419" s="164"/>
      <c r="D419" s="165" t="s">
        <v>138</v>
      </c>
      <c r="E419" s="166"/>
      <c r="F419" s="167" t="s">
        <v>916</v>
      </c>
      <c r="H419" s="168" t="n">
        <v>56.175</v>
      </c>
      <c r="I419" s="169"/>
      <c r="L419" s="164"/>
      <c r="M419" s="209"/>
      <c r="N419" s="210"/>
      <c r="O419" s="210"/>
      <c r="P419" s="210"/>
      <c r="Q419" s="210"/>
      <c r="R419" s="210"/>
      <c r="S419" s="210"/>
      <c r="T419" s="210"/>
      <c r="U419" s="211"/>
      <c r="AT419" s="166" t="s">
        <v>138</v>
      </c>
      <c r="AU419" s="166" t="s">
        <v>80</v>
      </c>
      <c r="AV419" s="163" t="s">
        <v>80</v>
      </c>
      <c r="AW419" s="163" t="s">
        <v>31</v>
      </c>
      <c r="AX419" s="163" t="s">
        <v>78</v>
      </c>
      <c r="AY419" s="166" t="s">
        <v>119</v>
      </c>
    </row>
    <row r="420" s="22" customFormat="true" ht="6.75" hidden="false" customHeight="true" outlineLevel="0" collapsed="false">
      <c r="B420" s="38"/>
      <c r="C420" s="39"/>
      <c r="D420" s="39"/>
      <c r="E420" s="39"/>
      <c r="F420" s="39"/>
      <c r="G420" s="39"/>
      <c r="H420" s="39"/>
      <c r="I420" s="39"/>
      <c r="J420" s="39"/>
      <c r="K420" s="39"/>
      <c r="L420" s="23"/>
    </row>
  </sheetData>
  <sheetProtection algorithmName="SHA-512" hashValue="ggi6U1f6i7il/sCaxP98QfyqBUxKo3pPR/2UFilMP3+JbwVa2Kyv0qmuGworB8SMvw+tIKwacTKV6+NN1FIZIw==" saltValue="kQv9/tr9mJZ77aVSrdUyVTYR/57T4GaCgvqUz2KZ7xx9vZZ72uYQUdlvciKouparrxW7KOYHDjL0H6dQH0tV2w==" spinCount="100000" sheet="true" objects="true" scenarios="true" formatColumns="false" formatRows="false" autoFilter="false"/>
  <autoFilter ref="C98:K419"/>
  <mergeCells count="9">
    <mergeCell ref="L2:V2"/>
    <mergeCell ref="E7:H7"/>
    <mergeCell ref="E9:H9"/>
    <mergeCell ref="E18:H18"/>
    <mergeCell ref="E27:H27"/>
    <mergeCell ref="E48:H48"/>
    <mergeCell ref="E50:H50"/>
    <mergeCell ref="E89:H89"/>
    <mergeCell ref="E91:H91"/>
  </mergeCells>
  <hyperlinks>
    <hyperlink ref="F103" r:id="rId1" display="https://podminky.urs.cz/item/CS_URS_2024_01/340237212"/>
    <hyperlink ref="F108" r:id="rId2" display="https://podminky.urs.cz/item/CS_URS_2024_01/340236212"/>
    <hyperlink ref="F111" r:id="rId3" display="https://podminky.urs.cz/item/CS_URS_2024_01/346244361"/>
    <hyperlink ref="F114" r:id="rId4" display="https://podminky.urs.cz/item/CS_URS_2024_01/319201321"/>
    <hyperlink ref="F130" r:id="rId5" display="https://podminky.urs.cz/item/CS_URS_2024_01/349231811"/>
    <hyperlink ref="F135" r:id="rId6" display="https://podminky.urs.cz/item/CS_URS_2024_01/611321121"/>
    <hyperlink ref="F138" r:id="rId7" display="https://podminky.urs.cz/item/CS_URS_2024_01/611321191"/>
    <hyperlink ref="F141" r:id="rId8" display="https://podminky.urs.cz/item/CS_URS_2024_01/611131121"/>
    <hyperlink ref="F144" r:id="rId9" display="https://podminky.urs.cz/item/CS_URS_2024_01/611321131"/>
    <hyperlink ref="F146" r:id="rId10" display="https://podminky.urs.cz/item/CS_URS_2024_01/612321121"/>
    <hyperlink ref="F161" r:id="rId11" display="https://podminky.urs.cz/item/CS_URS_2024_01/612321191"/>
    <hyperlink ref="F164" r:id="rId12" display="https://podminky.urs.cz/item/CS_URS_2024_01/612131121"/>
    <hyperlink ref="F179" r:id="rId13" display="https://podminky.urs.cz/item/CS_URS_2024_01/612321131"/>
    <hyperlink ref="F181" r:id="rId14" display="https://podminky.urs.cz/item/CS_URS_2024_01/619995001"/>
    <hyperlink ref="F186" r:id="rId15" display="https://podminky.urs.cz/item/CS_URS_2024_01/619991005"/>
    <hyperlink ref="F190" r:id="rId16" display="https://podminky.urs.cz/item/CS_URS_2024_01/985121201"/>
    <hyperlink ref="F192" r:id="rId17" display="https://podminky.urs.cz/item/CS_URS_2024_01/985121912"/>
    <hyperlink ref="F194" r:id="rId18" display="https://podminky.urs.cz/item/CS_URS_2024_01/985132111"/>
    <hyperlink ref="F196" r:id="rId19" display="https://podminky.urs.cz/item/CS_URS_2024_01/985132311"/>
    <hyperlink ref="F198" r:id="rId20" display="https://podminky.urs.cz/item/CS_URS_2024_01/985139112"/>
    <hyperlink ref="F200" r:id="rId21" display="https://podminky.urs.cz/item/CS_URS_2024_01/985321111"/>
    <hyperlink ref="F202" r:id="rId22" display="https://podminky.urs.cz/item/CS_URS_2024_01/985321912"/>
    <hyperlink ref="F204" r:id="rId23" display="https://podminky.urs.cz/item/CS_URS_2024_01/985311214"/>
    <hyperlink ref="F206" r:id="rId24" display="https://podminky.urs.cz/item/CS_URS_2024_01/985311912"/>
    <hyperlink ref="F209" r:id="rId25" display="https://podminky.urs.cz/item/CS_URS_2024_01/985324912"/>
    <hyperlink ref="F211" r:id="rId26" display="https://podminky.urs.cz/item/CS_URS_2024_01/411388621"/>
    <hyperlink ref="F215" r:id="rId27" display="https://podminky.urs.cz/item/CS_URS_2024_01/629135102"/>
    <hyperlink ref="F219" r:id="rId28" display="https://podminky.urs.cz/item/CS_URS_2024_01/631312141"/>
    <hyperlink ref="F222" r:id="rId29" display="https://podminky.urs.cz/item/CS_URS_2024_01/631311131"/>
    <hyperlink ref="F227" r:id="rId30" display="https://podminky.urs.cz/item/CS_URS_2024_01/965046111"/>
    <hyperlink ref="F230" r:id="rId31" display="https://podminky.urs.cz/item/CS_URS_2024_01/965046119"/>
    <hyperlink ref="F233" r:id="rId32" display="https://podminky.urs.cz/item/CS_URS_2024_01/632452441"/>
    <hyperlink ref="F237" r:id="rId33" display="https://podminky.urs.cz/item/CS_URS_2024_01/632451103"/>
    <hyperlink ref="F241" r:id="rId34" display="https://podminky.urs.cz/item/CS_URS_2024_01/642944121"/>
    <hyperlink ref="F246" r:id="rId35" display="https://podminky.urs.cz/item/CS_URS_2024_01/946112112"/>
    <hyperlink ref="F248" r:id="rId36" display="https://podminky.urs.cz/item/CS_URS_2024_01/946112212"/>
    <hyperlink ref="F251" r:id="rId37" display="https://podminky.urs.cz/item/CS_URS_2024_01/946112812"/>
    <hyperlink ref="F254" r:id="rId38" display="https://podminky.urs.cz/item/CS_URS_2024_01/953941210"/>
    <hyperlink ref="F258" r:id="rId39" display="https://podminky.urs.cz/item/CS_URS_2024_01/952901111"/>
    <hyperlink ref="F262" r:id="rId40" display="https://podminky.urs.cz/item/CS_URS_2024_01/998018002"/>
    <hyperlink ref="F266" r:id="rId41" display="https://podminky.urs.cz/item/CS_URS_2024_01/711141559"/>
    <hyperlink ref="F271" r:id="rId42" display="https://podminky.urs.cz/item/CS_URS_2024_01/711199097"/>
    <hyperlink ref="F273" r:id="rId43" display="https://podminky.urs.cz/item/CS_URS_2024_01/998711312"/>
    <hyperlink ref="F276" r:id="rId44" display="https://podminky.urs.cz/item/CS_URS_2024_01/733811253"/>
    <hyperlink ref="F279" r:id="rId45" display="https://podminky.urs.cz/item/CS_URS_2024_01/998733312"/>
    <hyperlink ref="F282" r:id="rId46" display="https://podminky.urs.cz/item/CS_URS_2024_01/764246303"/>
    <hyperlink ref="F285" r:id="rId47" display="https://podminky.urs.cz/item/CS_URS_2024_01/712331101"/>
    <hyperlink ref="F291" r:id="rId48" display="https://podminky.urs.cz/item/CS_URS_2024_01/998764312"/>
    <hyperlink ref="F294" r:id="rId49" display="https://podminky.urs.cz/item/CS_URS_2024_01/766622131"/>
    <hyperlink ref="F298" r:id="rId50" display="https://podminky.urs.cz/item/CS_URS_2024_01/766629214"/>
    <hyperlink ref="F301" r:id="rId51" display="https://podminky.urs.cz/item/CS_URS_2024_01/766629413"/>
    <hyperlink ref="F304" r:id="rId52" display="https://podminky.urs.cz/item/CS_URS_2024_01/766694116"/>
    <hyperlink ref="F309" r:id="rId53" display="https://podminky.urs.cz/item/CS_URS_2024_01/766660002"/>
    <hyperlink ref="F312" r:id="rId54" display="https://podminky.urs.cz/item/CS_URS_2024_01/766660713"/>
    <hyperlink ref="F315" r:id="rId55" display="https://podminky.urs.cz/item/CS_URS_2024_01/766660731"/>
    <hyperlink ref="F319" r:id="rId56" display="https://podminky.urs.cz/item/CS_URS_2024_01/766660733"/>
    <hyperlink ref="F322" r:id="rId57" display="https://podminky.urs.cz/item/CS_URS_2024_01/998766312"/>
    <hyperlink ref="F325" r:id="rId58" display="https://podminky.urs.cz/item/CS_URS_2024_01/777111111"/>
    <hyperlink ref="F328" r:id="rId59" display="https://podminky.urs.cz/item/CS_URS_2024_01/777111121"/>
    <hyperlink ref="F337" r:id="rId60" display="https://podminky.urs.cz/item/CS_URS_2024_01/777121105"/>
    <hyperlink ref="F340" r:id="rId61" display="https://podminky.urs.cz/item/CS_URS_2024_01/777131105"/>
    <hyperlink ref="F342" r:id="rId62" display="https://podminky.urs.cz/item/CS_URS_2024_01/777511143"/>
    <hyperlink ref="F344" r:id="rId63" display="https://podminky.urs.cz/item/CS_URS_2024_01/777611143"/>
    <hyperlink ref="F346" r:id="rId64" display="https://podminky.urs.cz/item/CS_URS_2024_01/777612101"/>
    <hyperlink ref="F348" r:id="rId65" display="https://podminky.urs.cz/item/CS_URS_2024_01/777911111"/>
    <hyperlink ref="F357" r:id="rId66" display="https://podminky.urs.cz/item/CS_URS_2024_01/776421311"/>
    <hyperlink ref="F361" r:id="rId67" display="https://podminky.urs.cz/item/CS_URS_2024_01/998777312"/>
    <hyperlink ref="F364" r:id="rId68" display="https://podminky.urs.cz/item/CS_URS_2024_01/783301303"/>
    <hyperlink ref="F367" r:id="rId69" display="https://podminky.urs.cz/item/CS_URS_2024_01/783314101"/>
    <hyperlink ref="F369" r:id="rId70" display="https://podminky.urs.cz/item/CS_URS_2024_01/783315101"/>
    <hyperlink ref="F371" r:id="rId71" display="https://podminky.urs.cz/item/CS_URS_2024_01/783317101"/>
    <hyperlink ref="F373" r:id="rId72" display="https://podminky.urs.cz/item/CS_URS_2024_01/783601713"/>
    <hyperlink ref="F376" r:id="rId73" display="https://podminky.urs.cz/item/CS_URS_2024_01/783614551"/>
    <hyperlink ref="F379" r:id="rId74" display="https://podminky.urs.cz/item/CS_URS_2024_01/783615551"/>
    <hyperlink ref="F382" r:id="rId75" display="https://podminky.urs.cz/item/CS_URS_2024_01/783617601"/>
    <hyperlink ref="F386" r:id="rId76" display="https://podminky.urs.cz/item/CS_URS_2024_01/784111001"/>
    <hyperlink ref="F395" r:id="rId77" display="https://podminky.urs.cz/item/CS_URS_2024_01/784181121"/>
    <hyperlink ref="F397" r:id="rId78" display="https://podminky.urs.cz/item/CS_URS_2024_01/784211121"/>
    <hyperlink ref="F402" r:id="rId79" display="https://podminky.urs.cz/item/CS_URS_2024_01/784211111"/>
    <hyperlink ref="F409" r:id="rId80" display="https://podminky.urs.cz/item/CS_URS_2024_01/784211163"/>
    <hyperlink ref="F417" r:id="rId81" display="https://podminky.urs.cz/item/CS_URS_2024_01/784171101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8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BM177"/>
  <sheetViews>
    <sheetView showFormulas="false" showGridLines="false" showRowColHeaders="true" showZeros="true" rightToLeft="false" tabSelected="true" showOutlineSymbols="true" defaultGridColor="true" view="normal" topLeftCell="F133" colorId="64" zoomScale="100" zoomScaleNormal="100" zoomScalePageLayoutView="100" workbookViewId="0">
      <selection pane="topLeft" activeCell="I171" activeCellId="0" sqref="I171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1" min="15" style="0" width="14.17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false" outlineLevel="0" max="43" min="43" style="0" width="13.36"/>
    <col collapsed="false" customWidth="true" hidden="true" outlineLevel="0" max="62" min="44" style="0" width="9.34"/>
    <col collapsed="false" customWidth="true" hidden="false" outlineLevel="0" max="64" min="64" style="0" width="9.54"/>
    <col collapsed="false" customWidth="true" hidden="false" outlineLevel="0" max="65" min="65" style="0" width="11.8"/>
  </cols>
  <sheetData>
    <row r="2" customFormat="false" ht="36.7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86</v>
      </c>
    </row>
    <row r="3" customFormat="false" ht="6.7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75" hidden="false" customHeight="true" outlineLevel="0" collapsed="false">
      <c r="B4" s="6"/>
      <c r="D4" s="7" t="s">
        <v>91</v>
      </c>
      <c r="L4" s="6"/>
      <c r="M4" s="94" t="s">
        <v>10</v>
      </c>
      <c r="AT4" s="3" t="s">
        <v>4</v>
      </c>
    </row>
    <row r="5" customFormat="false" ht="6.7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16.5" hidden="false" customHeight="true" outlineLevel="0" collapsed="false">
      <c r="B7" s="6"/>
      <c r="E7" s="95" t="str">
        <f aca="false">'Rekapitulace stavby'!K6</f>
        <v>KELÍMKOVÉ CENTRUM KULTURNÍHO STŘEDISKA MĚSTA ÚSTÍ n.L.</v>
      </c>
      <c r="F7" s="95"/>
      <c r="G7" s="95"/>
      <c r="H7" s="95"/>
      <c r="L7" s="6"/>
    </row>
    <row r="8" s="22" customFormat="true" ht="12" hidden="false" customHeight="true" outlineLevel="0" collapsed="false">
      <c r="B8" s="23"/>
      <c r="D8" s="15" t="s">
        <v>92</v>
      </c>
      <c r="L8" s="23"/>
    </row>
    <row r="9" s="22" customFormat="true" ht="16.5" hidden="false" customHeight="true" outlineLevel="0" collapsed="false">
      <c r="B9" s="23"/>
      <c r="E9" s="96" t="s">
        <v>917</v>
      </c>
      <c r="F9" s="96"/>
      <c r="G9" s="96"/>
      <c r="H9" s="96"/>
      <c r="L9" s="23"/>
    </row>
    <row r="10" s="22" customFormat="true" ht="15" hidden="false" customHeight="false" outlineLevel="0" collapsed="false">
      <c r="B10" s="23"/>
      <c r="L10" s="23"/>
    </row>
    <row r="11" s="22" customFormat="true" ht="12" hidden="false" customHeight="true" outlineLevel="0" collapsed="false">
      <c r="B11" s="23"/>
      <c r="D11" s="15" t="s">
        <v>17</v>
      </c>
      <c r="F11" s="16"/>
      <c r="I11" s="15" t="s">
        <v>18</v>
      </c>
      <c r="J11" s="16"/>
      <c r="L11" s="23"/>
    </row>
    <row r="12" s="22" customFormat="true" ht="12" hidden="false" customHeight="true" outlineLevel="0" collapsed="false">
      <c r="B12" s="23"/>
      <c r="D12" s="15" t="s">
        <v>19</v>
      </c>
      <c r="F12" s="16" t="s">
        <v>20</v>
      </c>
      <c r="I12" s="15" t="s">
        <v>21</v>
      </c>
      <c r="J12" s="97" t="str">
        <f aca="false">'Rekapitulace stavby'!AN8</f>
        <v>25. 3. 2024</v>
      </c>
      <c r="L12" s="23"/>
    </row>
    <row r="13" s="22" customFormat="true" ht="10.5" hidden="false" customHeight="true" outlineLevel="0" collapsed="false">
      <c r="B13" s="23"/>
      <c r="L13" s="23"/>
    </row>
    <row r="14" s="22" customFormat="true" ht="12" hidden="false" customHeight="true" outlineLevel="0" collapsed="false">
      <c r="B14" s="23"/>
      <c r="D14" s="15" t="s">
        <v>23</v>
      </c>
      <c r="I14" s="15" t="s">
        <v>24</v>
      </c>
      <c r="J14" s="16"/>
      <c r="L14" s="23"/>
    </row>
    <row r="15" s="22" customFormat="true" ht="18" hidden="false" customHeight="true" outlineLevel="0" collapsed="false">
      <c r="B15" s="23"/>
      <c r="E15" s="16" t="s">
        <v>25</v>
      </c>
      <c r="I15" s="15" t="s">
        <v>26</v>
      </c>
      <c r="J15" s="16"/>
      <c r="L15" s="23"/>
    </row>
    <row r="16" s="22" customFormat="true" ht="6.75" hidden="false" customHeight="true" outlineLevel="0" collapsed="false">
      <c r="B16" s="23"/>
      <c r="L16" s="23"/>
    </row>
    <row r="17" s="22" customFormat="true" ht="12" hidden="false" customHeight="true" outlineLevel="0" collapsed="false">
      <c r="B17" s="23"/>
      <c r="D17" s="15" t="s">
        <v>27</v>
      </c>
      <c r="I17" s="15" t="s">
        <v>24</v>
      </c>
      <c r="J17" s="17" t="str">
        <f aca="false">'Rekapitulace stavby'!AN13</f>
        <v>Vyplň údaj</v>
      </c>
      <c r="L17" s="23"/>
    </row>
    <row r="18" s="22" customFormat="true" ht="18" hidden="false" customHeight="true" outlineLevel="0" collapsed="false">
      <c r="B18" s="23"/>
      <c r="E18" s="98" t="str">
        <f aca="false">'Rekapitulace stavby'!E14</f>
        <v>Vyplň údaj</v>
      </c>
      <c r="F18" s="98"/>
      <c r="G18" s="98"/>
      <c r="H18" s="98"/>
      <c r="I18" s="15" t="s">
        <v>26</v>
      </c>
      <c r="J18" s="17" t="str">
        <f aca="false">'Rekapitulace stavby'!AN14</f>
        <v>Vyplň údaj</v>
      </c>
      <c r="L18" s="23"/>
    </row>
    <row r="19" s="22" customFormat="true" ht="6.75" hidden="false" customHeight="true" outlineLevel="0" collapsed="false">
      <c r="B19" s="23"/>
      <c r="L19" s="23"/>
    </row>
    <row r="20" s="22" customFormat="true" ht="12" hidden="false" customHeight="true" outlineLevel="0" collapsed="false">
      <c r="B20" s="23"/>
      <c r="D20" s="15" t="s">
        <v>29</v>
      </c>
      <c r="I20" s="15" t="s">
        <v>24</v>
      </c>
      <c r="J20" s="16"/>
      <c r="L20" s="23"/>
    </row>
    <row r="21" s="22" customFormat="true" ht="18" hidden="false" customHeight="true" outlineLevel="0" collapsed="false">
      <c r="B21" s="23"/>
      <c r="E21" s="16" t="s">
        <v>30</v>
      </c>
      <c r="I21" s="15" t="s">
        <v>26</v>
      </c>
      <c r="J21" s="16"/>
      <c r="L21" s="23"/>
    </row>
    <row r="22" s="22" customFormat="true" ht="6.75" hidden="false" customHeight="true" outlineLevel="0" collapsed="false">
      <c r="B22" s="23"/>
      <c r="L22" s="23"/>
    </row>
    <row r="23" s="22" customFormat="true" ht="12" hidden="false" customHeight="true" outlineLevel="0" collapsed="false">
      <c r="B23" s="23"/>
      <c r="D23" s="15" t="s">
        <v>32</v>
      </c>
      <c r="I23" s="15" t="s">
        <v>24</v>
      </c>
      <c r="J23" s="16"/>
      <c r="L23" s="23"/>
    </row>
    <row r="24" s="22" customFormat="true" ht="18" hidden="false" customHeight="true" outlineLevel="0" collapsed="false">
      <c r="B24" s="23"/>
      <c r="E24" s="16" t="s">
        <v>33</v>
      </c>
      <c r="I24" s="15" t="s">
        <v>26</v>
      </c>
      <c r="J24" s="16"/>
      <c r="L24" s="23"/>
    </row>
    <row r="25" s="22" customFormat="true" ht="6.75" hidden="false" customHeight="true" outlineLevel="0" collapsed="false">
      <c r="B25" s="23"/>
      <c r="L25" s="23"/>
    </row>
    <row r="26" s="22" customFormat="true" ht="12" hidden="false" customHeight="true" outlineLevel="0" collapsed="false">
      <c r="B26" s="23"/>
      <c r="D26" s="15" t="s">
        <v>34</v>
      </c>
      <c r="L26" s="23"/>
    </row>
    <row r="27" s="22" customFormat="true" ht="47.25" hidden="false" customHeight="true" outlineLevel="0" collapsed="false">
      <c r="B27" s="23"/>
      <c r="E27" s="20" t="s">
        <v>35</v>
      </c>
      <c r="F27" s="20"/>
      <c r="G27" s="20"/>
      <c r="H27" s="20"/>
      <c r="L27" s="23"/>
    </row>
    <row r="28" s="22" customFormat="true" ht="6.75" hidden="false" customHeight="true" outlineLevel="0" collapsed="false">
      <c r="B28" s="23"/>
      <c r="L28" s="23"/>
    </row>
    <row r="29" s="22" customFormat="true" ht="6.75" hidden="false" customHeight="true" outlineLevel="0" collapsed="false">
      <c r="B29" s="23"/>
      <c r="D29" s="52"/>
      <c r="E29" s="52"/>
      <c r="F29" s="52"/>
      <c r="G29" s="52"/>
      <c r="H29" s="52"/>
      <c r="I29" s="52"/>
      <c r="J29" s="52"/>
      <c r="K29" s="52"/>
      <c r="L29" s="23"/>
    </row>
    <row r="30" s="22" customFormat="true" ht="24.75" hidden="false" customHeight="true" outlineLevel="0" collapsed="false">
      <c r="B30" s="23"/>
      <c r="D30" s="99" t="s">
        <v>36</v>
      </c>
      <c r="J30" s="100" t="n">
        <f aca="false">ROUND(J87, 1)</f>
        <v>0</v>
      </c>
      <c r="L30" s="23"/>
    </row>
    <row r="31" s="22" customFormat="true" ht="6.75" hidden="false" customHeight="true" outlineLevel="0" collapsed="false">
      <c r="B31" s="23"/>
      <c r="D31" s="52"/>
      <c r="E31" s="52"/>
      <c r="F31" s="52"/>
      <c r="G31" s="52"/>
      <c r="H31" s="52"/>
      <c r="I31" s="52"/>
      <c r="J31" s="52"/>
      <c r="K31" s="52"/>
      <c r="L31" s="23"/>
    </row>
    <row r="32" s="22" customFormat="true" ht="14.25" hidden="false" customHeight="true" outlineLevel="0" collapsed="false">
      <c r="B32" s="23"/>
      <c r="F32" s="101" t="s">
        <v>38</v>
      </c>
      <c r="I32" s="101" t="s">
        <v>37</v>
      </c>
      <c r="J32" s="101" t="s">
        <v>39</v>
      </c>
      <c r="L32" s="23"/>
    </row>
    <row r="33" s="22" customFormat="true" ht="14.25" hidden="false" customHeight="true" outlineLevel="0" collapsed="false">
      <c r="B33" s="23"/>
      <c r="D33" s="102" t="s">
        <v>40</v>
      </c>
      <c r="E33" s="15" t="s">
        <v>41</v>
      </c>
      <c r="F33" s="103" t="n">
        <f aca="false">ROUND((SUM(BE87:BE176)),  1)</f>
        <v>0</v>
      </c>
      <c r="I33" s="104" t="n">
        <v>0.21</v>
      </c>
      <c r="J33" s="103" t="n">
        <f aca="false">ROUND(((SUM(BE87:BE176))*I33),  1)</f>
        <v>0</v>
      </c>
      <c r="L33" s="23"/>
    </row>
    <row r="34" s="22" customFormat="true" ht="14.25" hidden="false" customHeight="true" outlineLevel="0" collapsed="false">
      <c r="B34" s="23"/>
      <c r="E34" s="15" t="s">
        <v>42</v>
      </c>
      <c r="F34" s="103" t="n">
        <f aca="false">ROUND((SUM(BF87:BF176)),  1)</f>
        <v>0</v>
      </c>
      <c r="I34" s="104" t="n">
        <v>0.12</v>
      </c>
      <c r="J34" s="103" t="n">
        <f aca="false">ROUND(((SUM(BF87:BF176))*I34),  1)</f>
        <v>0</v>
      </c>
      <c r="L34" s="23"/>
    </row>
    <row r="35" s="22" customFormat="true" ht="14.25" hidden="true" customHeight="true" outlineLevel="0" collapsed="false">
      <c r="B35" s="23"/>
      <c r="E35" s="15" t="s">
        <v>43</v>
      </c>
      <c r="F35" s="103" t="n">
        <f aca="false">ROUND((SUM(BG87:BG176)),  1)</f>
        <v>0</v>
      </c>
      <c r="I35" s="104" t="n">
        <v>0.21</v>
      </c>
      <c r="J35" s="103" t="n">
        <f aca="false">0</f>
        <v>0</v>
      </c>
      <c r="L35" s="23"/>
    </row>
    <row r="36" s="22" customFormat="true" ht="14.25" hidden="true" customHeight="true" outlineLevel="0" collapsed="false">
      <c r="B36" s="23"/>
      <c r="E36" s="15" t="s">
        <v>44</v>
      </c>
      <c r="F36" s="103" t="n">
        <f aca="false">ROUND((SUM(BH87:BH176)),  1)</f>
        <v>0</v>
      </c>
      <c r="I36" s="104" t="n">
        <v>0.12</v>
      </c>
      <c r="J36" s="103" t="n">
        <f aca="false">0</f>
        <v>0</v>
      </c>
      <c r="L36" s="23"/>
    </row>
    <row r="37" s="22" customFormat="true" ht="14.25" hidden="true" customHeight="true" outlineLevel="0" collapsed="false">
      <c r="B37" s="23"/>
      <c r="E37" s="15" t="s">
        <v>45</v>
      </c>
      <c r="F37" s="103" t="n">
        <f aca="false">ROUND((SUM(BI87:BI176)),  1)</f>
        <v>0</v>
      </c>
      <c r="I37" s="104" t="n">
        <v>0</v>
      </c>
      <c r="J37" s="103" t="n">
        <f aca="false">0</f>
        <v>0</v>
      </c>
      <c r="L37" s="23"/>
    </row>
    <row r="38" s="22" customFormat="true" ht="6.75" hidden="false" customHeight="true" outlineLevel="0" collapsed="false">
      <c r="B38" s="23"/>
      <c r="L38" s="23"/>
    </row>
    <row r="39" s="22" customFormat="true" ht="24.75" hidden="false" customHeight="true" outlineLevel="0" collapsed="false">
      <c r="B39" s="23"/>
      <c r="C39" s="105"/>
      <c r="D39" s="106" t="s">
        <v>46</v>
      </c>
      <c r="E39" s="56"/>
      <c r="F39" s="56"/>
      <c r="G39" s="107" t="s">
        <v>47</v>
      </c>
      <c r="H39" s="108" t="s">
        <v>48</v>
      </c>
      <c r="I39" s="56"/>
      <c r="J39" s="109" t="n">
        <f aca="false">SUM(J30:J37)</f>
        <v>0</v>
      </c>
      <c r="K39" s="110"/>
      <c r="L39" s="23"/>
    </row>
    <row r="40" s="22" customFormat="true" ht="14.25" hidden="false" customHeight="true" outlineLevel="0" collapsed="false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3"/>
    </row>
    <row r="44" s="22" customFormat="true" ht="6.75" hidden="false" customHeight="true" outlineLevel="0" collapsed="false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3"/>
    </row>
    <row r="45" s="22" customFormat="true" ht="24.75" hidden="false" customHeight="true" outlineLevel="0" collapsed="false">
      <c r="B45" s="23"/>
      <c r="C45" s="7" t="s">
        <v>94</v>
      </c>
      <c r="L45" s="23"/>
    </row>
    <row r="46" s="22" customFormat="true" ht="6.75" hidden="false" customHeight="true" outlineLevel="0" collapsed="false">
      <c r="B46" s="23"/>
      <c r="L46" s="23"/>
    </row>
    <row r="47" s="22" customFormat="true" ht="12" hidden="false" customHeight="true" outlineLevel="0" collapsed="false">
      <c r="B47" s="23"/>
      <c r="C47" s="15" t="s">
        <v>15</v>
      </c>
      <c r="L47" s="23"/>
    </row>
    <row r="48" s="22" customFormat="true" ht="16.5" hidden="false" customHeight="true" outlineLevel="0" collapsed="false">
      <c r="B48" s="23"/>
      <c r="E48" s="95" t="str">
        <f aca="false">E7</f>
        <v>KELÍMKOVÉ CENTRUM KULTURNÍHO STŘEDISKA MĚSTA ÚSTÍ n.L.</v>
      </c>
      <c r="F48" s="95"/>
      <c r="G48" s="95"/>
      <c r="H48" s="95"/>
      <c r="L48" s="23"/>
    </row>
    <row r="49" s="22" customFormat="true" ht="12" hidden="false" customHeight="true" outlineLevel="0" collapsed="false">
      <c r="B49" s="23"/>
      <c r="C49" s="15" t="s">
        <v>92</v>
      </c>
      <c r="L49" s="23"/>
    </row>
    <row r="50" s="22" customFormat="true" ht="16.5" hidden="false" customHeight="true" outlineLevel="0" collapsed="false">
      <c r="B50" s="23"/>
      <c r="E50" s="96" t="str">
        <f aca="false">E9</f>
        <v>03 - 1.PP - ZDRAVOTNĚTECHNICKÉ INSTALACE</v>
      </c>
      <c r="F50" s="96"/>
      <c r="G50" s="96"/>
      <c r="H50" s="96"/>
      <c r="L50" s="23"/>
    </row>
    <row r="51" s="22" customFormat="true" ht="6.75" hidden="false" customHeight="true" outlineLevel="0" collapsed="false">
      <c r="B51" s="23"/>
      <c r="L51" s="23"/>
    </row>
    <row r="52" s="22" customFormat="true" ht="12" hidden="false" customHeight="true" outlineLevel="0" collapsed="false">
      <c r="B52" s="23"/>
      <c r="C52" s="15" t="s">
        <v>19</v>
      </c>
      <c r="F52" s="16" t="str">
        <f aca="false">F12</f>
        <v>ÚSTÍ n.L. Velká Hradební 619/33</v>
      </c>
      <c r="I52" s="15" t="s">
        <v>21</v>
      </c>
      <c r="J52" s="97" t="str">
        <f aca="false">IF(J12="","",J12)</f>
        <v>25. 3. 2024</v>
      </c>
      <c r="L52" s="23"/>
    </row>
    <row r="53" s="22" customFormat="true" ht="6.75" hidden="false" customHeight="true" outlineLevel="0" collapsed="false">
      <c r="B53" s="23"/>
      <c r="L53" s="23"/>
    </row>
    <row r="54" s="22" customFormat="true" ht="25.5" hidden="false" customHeight="true" outlineLevel="0" collapsed="false">
      <c r="B54" s="23"/>
      <c r="C54" s="15" t="s">
        <v>23</v>
      </c>
      <c r="F54" s="16" t="str">
        <f aca="false">E15</f>
        <v>Kulturní středisko města Ústí n.L., p.o.</v>
      </c>
      <c r="I54" s="15" t="s">
        <v>29</v>
      </c>
      <c r="J54" s="111" t="str">
        <f aca="false">E21</f>
        <v>Ing. arch. Jakub Stránský Ústí n.L.</v>
      </c>
      <c r="L54" s="23"/>
    </row>
    <row r="55" s="22" customFormat="true" ht="15" hidden="false" customHeight="true" outlineLevel="0" collapsed="false">
      <c r="B55" s="23"/>
      <c r="C55" s="15" t="s">
        <v>27</v>
      </c>
      <c r="F55" s="16" t="str">
        <f aca="false">IF(E18="","",E18)</f>
        <v>Vyplň údaj</v>
      </c>
      <c r="I55" s="15" t="s">
        <v>32</v>
      </c>
      <c r="J55" s="111" t="str">
        <f aca="false">E24</f>
        <v>Nina Blavková Děčín</v>
      </c>
      <c r="L55" s="23"/>
    </row>
    <row r="56" s="22" customFormat="true" ht="9.75" hidden="false" customHeight="true" outlineLevel="0" collapsed="false">
      <c r="B56" s="23"/>
      <c r="L56" s="23"/>
    </row>
    <row r="57" s="22" customFormat="true" ht="29.25" hidden="false" customHeight="true" outlineLevel="0" collapsed="false">
      <c r="B57" s="23"/>
      <c r="C57" s="112" t="s">
        <v>95</v>
      </c>
      <c r="D57" s="105"/>
      <c r="E57" s="105"/>
      <c r="F57" s="105"/>
      <c r="G57" s="105"/>
      <c r="H57" s="105"/>
      <c r="I57" s="105"/>
      <c r="J57" s="113" t="s">
        <v>96</v>
      </c>
      <c r="K57" s="105"/>
      <c r="L57" s="23"/>
    </row>
    <row r="58" s="22" customFormat="true" ht="9.75" hidden="false" customHeight="true" outlineLevel="0" collapsed="false">
      <c r="B58" s="23"/>
      <c r="L58" s="23"/>
    </row>
    <row r="59" s="22" customFormat="true" ht="22.5" hidden="false" customHeight="true" outlineLevel="0" collapsed="false">
      <c r="B59" s="23"/>
      <c r="C59" s="114" t="s">
        <v>68</v>
      </c>
      <c r="J59" s="100" t="n">
        <f aca="false">J87</f>
        <v>0</v>
      </c>
      <c r="L59" s="23"/>
      <c r="AU59" s="3" t="s">
        <v>97</v>
      </c>
    </row>
    <row r="60" s="115" customFormat="true" ht="24.75" hidden="false" customHeight="true" outlineLevel="0" collapsed="false">
      <c r="B60" s="116"/>
      <c r="D60" s="117" t="s">
        <v>98</v>
      </c>
      <c r="E60" s="118"/>
      <c r="F60" s="118"/>
      <c r="G60" s="118"/>
      <c r="H60" s="118"/>
      <c r="I60" s="118"/>
      <c r="J60" s="119" t="n">
        <f aca="false">J88</f>
        <v>0</v>
      </c>
      <c r="L60" s="116"/>
    </row>
    <row r="61" s="120" customFormat="true" ht="19.5" hidden="false" customHeight="true" outlineLevel="0" collapsed="false">
      <c r="B61" s="121"/>
      <c r="D61" s="122" t="s">
        <v>918</v>
      </c>
      <c r="E61" s="123"/>
      <c r="F61" s="123"/>
      <c r="G61" s="123"/>
      <c r="H61" s="123"/>
      <c r="I61" s="123"/>
      <c r="J61" s="124" t="n">
        <f aca="false">J89</f>
        <v>0</v>
      </c>
      <c r="L61" s="121"/>
    </row>
    <row r="62" s="120" customFormat="true" ht="19.5" hidden="false" customHeight="true" outlineLevel="0" collapsed="false">
      <c r="B62" s="121"/>
      <c r="D62" s="122" t="s">
        <v>919</v>
      </c>
      <c r="E62" s="123"/>
      <c r="F62" s="123"/>
      <c r="G62" s="123"/>
      <c r="H62" s="123"/>
      <c r="I62" s="123"/>
      <c r="J62" s="124" t="n">
        <f aca="false">J93</f>
        <v>0</v>
      </c>
      <c r="L62" s="121"/>
    </row>
    <row r="63" s="120" customFormat="true" ht="19.5" hidden="false" customHeight="true" outlineLevel="0" collapsed="false">
      <c r="B63" s="121"/>
      <c r="D63" s="122" t="s">
        <v>102</v>
      </c>
      <c r="E63" s="123"/>
      <c r="F63" s="123"/>
      <c r="G63" s="123"/>
      <c r="H63" s="123"/>
      <c r="I63" s="123"/>
      <c r="J63" s="124" t="n">
        <f aca="false">J106</f>
        <v>0</v>
      </c>
      <c r="L63" s="121"/>
    </row>
    <row r="64" s="120" customFormat="true" ht="19.5" hidden="false" customHeight="true" outlineLevel="0" collapsed="false">
      <c r="B64" s="121"/>
      <c r="D64" s="122" t="s">
        <v>377</v>
      </c>
      <c r="E64" s="123"/>
      <c r="F64" s="123"/>
      <c r="G64" s="123"/>
      <c r="H64" s="123"/>
      <c r="I64" s="123"/>
      <c r="J64" s="124" t="n">
        <f aca="false">J110</f>
        <v>0</v>
      </c>
      <c r="L64" s="121"/>
    </row>
    <row r="65" s="115" customFormat="true" ht="24.75" hidden="false" customHeight="true" outlineLevel="0" collapsed="false">
      <c r="B65" s="116"/>
      <c r="D65" s="117" t="s">
        <v>378</v>
      </c>
      <c r="E65" s="118"/>
      <c r="F65" s="118"/>
      <c r="G65" s="118"/>
      <c r="H65" s="118"/>
      <c r="I65" s="118"/>
      <c r="J65" s="119" t="n">
        <f aca="false">J113</f>
        <v>0</v>
      </c>
      <c r="L65" s="116"/>
    </row>
    <row r="66" s="120" customFormat="true" ht="19.5" hidden="false" customHeight="true" outlineLevel="0" collapsed="false">
      <c r="B66" s="121"/>
      <c r="D66" s="122" t="s">
        <v>920</v>
      </c>
      <c r="E66" s="123"/>
      <c r="F66" s="123"/>
      <c r="G66" s="123"/>
      <c r="H66" s="123"/>
      <c r="I66" s="123"/>
      <c r="J66" s="124" t="n">
        <f aca="false">J114</f>
        <v>0</v>
      </c>
      <c r="L66" s="121"/>
    </row>
    <row r="67" s="120" customFormat="true" ht="19.5" hidden="false" customHeight="true" outlineLevel="0" collapsed="false">
      <c r="B67" s="121"/>
      <c r="D67" s="122" t="s">
        <v>921</v>
      </c>
      <c r="E67" s="123"/>
      <c r="F67" s="123"/>
      <c r="G67" s="123"/>
      <c r="H67" s="123"/>
      <c r="I67" s="123"/>
      <c r="J67" s="124" t="n">
        <f aca="false">J155</f>
        <v>0</v>
      </c>
      <c r="L67" s="121"/>
    </row>
    <row r="68" s="22" customFormat="true" ht="21.75" hidden="false" customHeight="true" outlineLevel="0" collapsed="false">
      <c r="B68" s="23"/>
      <c r="L68" s="23"/>
    </row>
    <row r="69" s="22" customFormat="true" ht="6.75" hidden="false" customHeight="true" outlineLevel="0" collapsed="false"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23"/>
    </row>
    <row r="73" s="22" customFormat="true" ht="6.75" hidden="false" customHeight="true" outlineLevel="0" collapsed="false"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23"/>
    </row>
    <row r="74" s="22" customFormat="true" ht="24.75" hidden="false" customHeight="true" outlineLevel="0" collapsed="false">
      <c r="B74" s="23"/>
      <c r="C74" s="7" t="s">
        <v>103</v>
      </c>
      <c r="L74" s="23"/>
    </row>
    <row r="75" s="22" customFormat="true" ht="6.75" hidden="false" customHeight="true" outlineLevel="0" collapsed="false">
      <c r="B75" s="23"/>
      <c r="L75" s="23"/>
    </row>
    <row r="76" s="22" customFormat="true" ht="12" hidden="false" customHeight="true" outlineLevel="0" collapsed="false">
      <c r="B76" s="23"/>
      <c r="C76" s="15" t="s">
        <v>15</v>
      </c>
      <c r="L76" s="23"/>
    </row>
    <row r="77" s="22" customFormat="true" ht="16.5" hidden="false" customHeight="true" outlineLevel="0" collapsed="false">
      <c r="B77" s="23"/>
      <c r="E77" s="95" t="str">
        <f aca="false">E7</f>
        <v>KELÍMKOVÉ CENTRUM KULTURNÍHO STŘEDISKA MĚSTA ÚSTÍ n.L.</v>
      </c>
      <c r="F77" s="95"/>
      <c r="G77" s="95"/>
      <c r="H77" s="95"/>
      <c r="L77" s="23"/>
    </row>
    <row r="78" s="22" customFormat="true" ht="12" hidden="false" customHeight="true" outlineLevel="0" collapsed="false">
      <c r="B78" s="23"/>
      <c r="C78" s="15" t="s">
        <v>92</v>
      </c>
      <c r="L78" s="23"/>
    </row>
    <row r="79" s="22" customFormat="true" ht="16.5" hidden="false" customHeight="true" outlineLevel="0" collapsed="false">
      <c r="B79" s="23"/>
      <c r="E79" s="96" t="str">
        <f aca="false">E9</f>
        <v>03 - 1.PP - ZDRAVOTNĚTECHNICKÉ INSTALACE</v>
      </c>
      <c r="F79" s="96"/>
      <c r="G79" s="96"/>
      <c r="H79" s="96"/>
      <c r="L79" s="23"/>
    </row>
    <row r="80" s="22" customFormat="true" ht="6.75" hidden="false" customHeight="true" outlineLevel="0" collapsed="false">
      <c r="B80" s="23"/>
      <c r="L80" s="23"/>
    </row>
    <row r="81" s="22" customFormat="true" ht="12" hidden="false" customHeight="true" outlineLevel="0" collapsed="false">
      <c r="B81" s="23"/>
      <c r="C81" s="15" t="s">
        <v>19</v>
      </c>
      <c r="F81" s="16" t="str">
        <f aca="false">F12</f>
        <v>ÚSTÍ n.L. Velká Hradební 619/33</v>
      </c>
      <c r="I81" s="15" t="s">
        <v>21</v>
      </c>
      <c r="J81" s="97" t="str">
        <f aca="false">IF(J12="","",J12)</f>
        <v>25. 3. 2024</v>
      </c>
      <c r="L81" s="23"/>
    </row>
    <row r="82" s="22" customFormat="true" ht="6.75" hidden="false" customHeight="true" outlineLevel="0" collapsed="false">
      <c r="B82" s="23"/>
      <c r="L82" s="23"/>
    </row>
    <row r="83" s="22" customFormat="true" ht="25.5" hidden="false" customHeight="true" outlineLevel="0" collapsed="false">
      <c r="B83" s="23"/>
      <c r="C83" s="15" t="s">
        <v>23</v>
      </c>
      <c r="F83" s="16" t="str">
        <f aca="false">E15</f>
        <v>Kulturní středisko města Ústí n.L., p.o.</v>
      </c>
      <c r="I83" s="15" t="s">
        <v>29</v>
      </c>
      <c r="J83" s="111" t="str">
        <f aca="false">E21</f>
        <v>Ing. arch. Jakub Stránský Ústí n.L.</v>
      </c>
      <c r="L83" s="23"/>
    </row>
    <row r="84" s="22" customFormat="true" ht="15" hidden="false" customHeight="true" outlineLevel="0" collapsed="false">
      <c r="B84" s="23"/>
      <c r="C84" s="15" t="s">
        <v>27</v>
      </c>
      <c r="F84" s="16" t="str">
        <f aca="false">IF(E18="","",E18)</f>
        <v>Vyplň údaj</v>
      </c>
      <c r="I84" s="15" t="s">
        <v>32</v>
      </c>
      <c r="J84" s="111" t="str">
        <f aca="false">E24</f>
        <v>Nina Blavková Děčín</v>
      </c>
      <c r="L84" s="23"/>
    </row>
    <row r="85" s="22" customFormat="true" ht="9.75" hidden="false" customHeight="true" outlineLevel="0" collapsed="false">
      <c r="B85" s="23"/>
      <c r="L85" s="23"/>
    </row>
    <row r="86" s="125" customFormat="true" ht="29.25" hidden="false" customHeight="true" outlineLevel="0" collapsed="false">
      <c r="B86" s="126"/>
      <c r="C86" s="127" t="s">
        <v>104</v>
      </c>
      <c r="D86" s="128" t="s">
        <v>55</v>
      </c>
      <c r="E86" s="128" t="s">
        <v>51</v>
      </c>
      <c r="F86" s="128" t="s">
        <v>52</v>
      </c>
      <c r="G86" s="128" t="s">
        <v>105</v>
      </c>
      <c r="H86" s="128" t="s">
        <v>106</v>
      </c>
      <c r="I86" s="128" t="s">
        <v>107</v>
      </c>
      <c r="J86" s="128" t="s">
        <v>96</v>
      </c>
      <c r="K86" s="129" t="s">
        <v>108</v>
      </c>
      <c r="L86" s="126"/>
      <c r="M86" s="60"/>
      <c r="N86" s="61" t="s">
        <v>40</v>
      </c>
      <c r="O86" s="61" t="s">
        <v>109</v>
      </c>
      <c r="P86" s="61" t="s">
        <v>110</v>
      </c>
      <c r="Q86" s="61" t="s">
        <v>111</v>
      </c>
      <c r="R86" s="61" t="s">
        <v>112</v>
      </c>
      <c r="S86" s="61" t="s">
        <v>113</v>
      </c>
      <c r="T86" s="61" t="s">
        <v>114</v>
      </c>
      <c r="U86" s="62" t="s">
        <v>115</v>
      </c>
    </row>
    <row r="87" s="22" customFormat="true" ht="22.5" hidden="false" customHeight="true" outlineLevel="0" collapsed="false">
      <c r="B87" s="23"/>
      <c r="C87" s="66" t="s">
        <v>116</v>
      </c>
      <c r="J87" s="130" t="n">
        <f aca="false">BK87</f>
        <v>0</v>
      </c>
      <c r="L87" s="23"/>
      <c r="M87" s="63"/>
      <c r="N87" s="52"/>
      <c r="O87" s="52"/>
      <c r="P87" s="131" t="n">
        <f aca="false">P88+P113</f>
        <v>0</v>
      </c>
      <c r="Q87" s="52"/>
      <c r="R87" s="131" t="n">
        <f aca="false">R88+R113</f>
        <v>0.36160295</v>
      </c>
      <c r="S87" s="52"/>
      <c r="T87" s="131" t="n">
        <f aca="false">T88+T113</f>
        <v>0.11585</v>
      </c>
      <c r="U87" s="53"/>
      <c r="AT87" s="3" t="s">
        <v>69</v>
      </c>
      <c r="AU87" s="3" t="s">
        <v>97</v>
      </c>
      <c r="BK87" s="132" t="n">
        <f aca="false">BK88+BK113</f>
        <v>0</v>
      </c>
    </row>
    <row r="88" s="133" customFormat="true" ht="25.5" hidden="false" customHeight="true" outlineLevel="0" collapsed="false">
      <c r="B88" s="134"/>
      <c r="D88" s="135" t="s">
        <v>69</v>
      </c>
      <c r="E88" s="136" t="s">
        <v>117</v>
      </c>
      <c r="F88" s="136" t="s">
        <v>118</v>
      </c>
      <c r="I88" s="137"/>
      <c r="J88" s="138" t="n">
        <f aca="false">BK88</f>
        <v>0</v>
      </c>
      <c r="L88" s="134"/>
      <c r="M88" s="139"/>
      <c r="P88" s="140" t="n">
        <f aca="false">P89+P93+P106+P110</f>
        <v>0</v>
      </c>
      <c r="R88" s="140" t="n">
        <f aca="false">R89+R93+R106+R110</f>
        <v>0.25525395</v>
      </c>
      <c r="T88" s="140" t="n">
        <f aca="false">T89+T93+T106+T110</f>
        <v>0.08204</v>
      </c>
      <c r="U88" s="141"/>
      <c r="AR88" s="135" t="s">
        <v>78</v>
      </c>
      <c r="AT88" s="142" t="s">
        <v>69</v>
      </c>
      <c r="AU88" s="142" t="s">
        <v>70</v>
      </c>
      <c r="AY88" s="135" t="s">
        <v>119</v>
      </c>
      <c r="BK88" s="143" t="n">
        <f aca="false">BK89+BK93+BK106+BK110</f>
        <v>0</v>
      </c>
    </row>
    <row r="89" s="133" customFormat="true" ht="22.5" hidden="false" customHeight="true" outlineLevel="0" collapsed="false">
      <c r="B89" s="134"/>
      <c r="D89" s="135" t="s">
        <v>69</v>
      </c>
      <c r="E89" s="144" t="s">
        <v>625</v>
      </c>
      <c r="F89" s="144" t="s">
        <v>922</v>
      </c>
      <c r="I89" s="137"/>
      <c r="J89" s="145" t="n">
        <f aca="false">BK89</f>
        <v>0</v>
      </c>
      <c r="L89" s="134"/>
      <c r="M89" s="139"/>
      <c r="P89" s="140" t="n">
        <f aca="false">SUM(P90:P92)</f>
        <v>0</v>
      </c>
      <c r="R89" s="140" t="n">
        <f aca="false">SUM(R90:R92)</f>
        <v>0.25525395</v>
      </c>
      <c r="T89" s="140" t="n">
        <f aca="false">SUM(T90:T92)</f>
        <v>0</v>
      </c>
      <c r="U89" s="141"/>
      <c r="AR89" s="135" t="s">
        <v>78</v>
      </c>
      <c r="AT89" s="142" t="s">
        <v>69</v>
      </c>
      <c r="AU89" s="142" t="s">
        <v>78</v>
      </c>
      <c r="AY89" s="135" t="s">
        <v>119</v>
      </c>
      <c r="BK89" s="143" t="n">
        <f aca="false">SUM(BK90:BK92)</f>
        <v>0</v>
      </c>
    </row>
    <row r="90" s="22" customFormat="true" ht="21.75" hidden="false" customHeight="true" outlineLevel="0" collapsed="false">
      <c r="B90" s="23"/>
      <c r="C90" s="146" t="s">
        <v>78</v>
      </c>
      <c r="D90" s="146" t="s">
        <v>124</v>
      </c>
      <c r="E90" s="147" t="s">
        <v>923</v>
      </c>
      <c r="F90" s="148" t="s">
        <v>924</v>
      </c>
      <c r="G90" s="149" t="s">
        <v>176</v>
      </c>
      <c r="H90" s="150" t="n">
        <v>0.135</v>
      </c>
      <c r="I90" s="151"/>
      <c r="J90" s="152" t="n">
        <f aca="false">ROUND(I90*H90,1)</f>
        <v>0</v>
      </c>
      <c r="K90" s="148" t="s">
        <v>128</v>
      </c>
      <c r="L90" s="23"/>
      <c r="M90" s="153"/>
      <c r="N90" s="154" t="s">
        <v>41</v>
      </c>
      <c r="P90" s="155" t="n">
        <f aca="false">O90*H90</f>
        <v>0</v>
      </c>
      <c r="Q90" s="155" t="n">
        <v>1.89077</v>
      </c>
      <c r="R90" s="155" t="n">
        <f aca="false">Q90*H90</f>
        <v>0.25525395</v>
      </c>
      <c r="S90" s="155" t="n">
        <v>0</v>
      </c>
      <c r="T90" s="155" t="n">
        <f aca="false">S90*H90</f>
        <v>0</v>
      </c>
      <c r="U90" s="156"/>
      <c r="AR90" s="157" t="s">
        <v>129</v>
      </c>
      <c r="AT90" s="157" t="s">
        <v>124</v>
      </c>
      <c r="AU90" s="157" t="s">
        <v>80</v>
      </c>
      <c r="AY90" s="3" t="s">
        <v>119</v>
      </c>
      <c r="BE90" s="158" t="n">
        <f aca="false">IF(N90="základní",J90,0)</f>
        <v>0</v>
      </c>
      <c r="BF90" s="158" t="n">
        <f aca="false">IF(N90="snížená",J90,0)</f>
        <v>0</v>
      </c>
      <c r="BG90" s="158" t="n">
        <f aca="false">IF(N90="zákl. přenesená",J90,0)</f>
        <v>0</v>
      </c>
      <c r="BH90" s="158" t="n">
        <f aca="false">IF(N90="sníž. přenesená",J90,0)</f>
        <v>0</v>
      </c>
      <c r="BI90" s="158" t="n">
        <f aca="false">IF(N90="nulová",J90,0)</f>
        <v>0</v>
      </c>
      <c r="BJ90" s="3" t="s">
        <v>78</v>
      </c>
      <c r="BK90" s="158" t="n">
        <f aca="false">ROUND(I90*H90,1)</f>
        <v>0</v>
      </c>
      <c r="BL90" s="3" t="s">
        <v>129</v>
      </c>
      <c r="BM90" s="157" t="s">
        <v>925</v>
      </c>
    </row>
    <row r="91" s="22" customFormat="true" ht="15" hidden="false" customHeight="false" outlineLevel="0" collapsed="false">
      <c r="B91" s="23"/>
      <c r="D91" s="159" t="s">
        <v>132</v>
      </c>
      <c r="F91" s="160" t="s">
        <v>926</v>
      </c>
      <c r="I91" s="161"/>
      <c r="L91" s="23"/>
      <c r="M91" s="162"/>
      <c r="U91" s="54"/>
      <c r="AT91" s="3" t="s">
        <v>132</v>
      </c>
      <c r="AU91" s="3" t="s">
        <v>80</v>
      </c>
    </row>
    <row r="92" s="163" customFormat="true" ht="15" hidden="false" customHeight="false" outlineLevel="0" collapsed="false">
      <c r="B92" s="164"/>
      <c r="D92" s="165" t="s">
        <v>138</v>
      </c>
      <c r="E92" s="166"/>
      <c r="F92" s="167" t="s">
        <v>927</v>
      </c>
      <c r="H92" s="168" t="n">
        <v>0.135</v>
      </c>
      <c r="I92" s="169"/>
      <c r="L92" s="164"/>
      <c r="M92" s="170"/>
      <c r="U92" s="171"/>
      <c r="AT92" s="166" t="s">
        <v>138</v>
      </c>
      <c r="AU92" s="166" t="s">
        <v>80</v>
      </c>
      <c r="AV92" s="163" t="s">
        <v>80</v>
      </c>
      <c r="AW92" s="163" t="s">
        <v>31</v>
      </c>
      <c r="AX92" s="163" t="s">
        <v>78</v>
      </c>
      <c r="AY92" s="166" t="s">
        <v>119</v>
      </c>
    </row>
    <row r="93" s="133" customFormat="true" ht="22.5" hidden="false" customHeight="true" outlineLevel="0" collapsed="false">
      <c r="B93" s="134"/>
      <c r="D93" s="135" t="s">
        <v>69</v>
      </c>
      <c r="E93" s="144" t="s">
        <v>928</v>
      </c>
      <c r="F93" s="144" t="s">
        <v>145</v>
      </c>
      <c r="I93" s="137"/>
      <c r="J93" s="145" t="n">
        <f aca="false">BK93</f>
        <v>0</v>
      </c>
      <c r="L93" s="134"/>
      <c r="M93" s="139"/>
      <c r="P93" s="140" t="n">
        <f aca="false">SUM(P94:P105)</f>
        <v>0</v>
      </c>
      <c r="R93" s="140" t="n">
        <f aca="false">SUM(R94:R105)</f>
        <v>0</v>
      </c>
      <c r="T93" s="140" t="n">
        <f aca="false">SUM(T94:T105)</f>
        <v>0.08204</v>
      </c>
      <c r="U93" s="141"/>
      <c r="AR93" s="135" t="s">
        <v>78</v>
      </c>
      <c r="AT93" s="142" t="s">
        <v>69</v>
      </c>
      <c r="AU93" s="142" t="s">
        <v>78</v>
      </c>
      <c r="AY93" s="135" t="s">
        <v>119</v>
      </c>
      <c r="BK93" s="143" t="n">
        <f aca="false">SUM(BK94:BK105)</f>
        <v>0</v>
      </c>
    </row>
    <row r="94" s="22" customFormat="true" ht="16.5" hidden="false" customHeight="true" outlineLevel="0" collapsed="false">
      <c r="B94" s="23"/>
      <c r="C94" s="146" t="s">
        <v>80</v>
      </c>
      <c r="D94" s="146" t="s">
        <v>124</v>
      </c>
      <c r="E94" s="147" t="s">
        <v>929</v>
      </c>
      <c r="F94" s="148" t="s">
        <v>930</v>
      </c>
      <c r="G94" s="149" t="s">
        <v>290</v>
      </c>
      <c r="H94" s="150" t="n">
        <v>7</v>
      </c>
      <c r="I94" s="151"/>
      <c r="J94" s="152" t="n">
        <f aca="false">ROUND(I94*H94,1)</f>
        <v>0</v>
      </c>
      <c r="K94" s="148" t="s">
        <v>128</v>
      </c>
      <c r="L94" s="23"/>
      <c r="M94" s="153"/>
      <c r="N94" s="154" t="s">
        <v>41</v>
      </c>
      <c r="P94" s="155" t="n">
        <f aca="false">O94*H94</f>
        <v>0</v>
      </c>
      <c r="Q94" s="155" t="n">
        <v>0</v>
      </c>
      <c r="R94" s="155" t="n">
        <f aca="false">Q94*H94</f>
        <v>0</v>
      </c>
      <c r="S94" s="155" t="n">
        <v>0.00028</v>
      </c>
      <c r="T94" s="155" t="n">
        <f aca="false">S94*H94</f>
        <v>0.00196</v>
      </c>
      <c r="U94" s="156"/>
      <c r="AR94" s="157" t="s">
        <v>129</v>
      </c>
      <c r="AT94" s="157" t="s">
        <v>124</v>
      </c>
      <c r="AU94" s="157" t="s">
        <v>80</v>
      </c>
      <c r="AY94" s="3" t="s">
        <v>119</v>
      </c>
      <c r="BE94" s="158" t="n">
        <f aca="false">IF(N94="základní",J94,0)</f>
        <v>0</v>
      </c>
      <c r="BF94" s="158" t="n">
        <f aca="false">IF(N94="snížená",J94,0)</f>
        <v>0</v>
      </c>
      <c r="BG94" s="158" t="n">
        <f aca="false">IF(N94="zákl. přenesená",J94,0)</f>
        <v>0</v>
      </c>
      <c r="BH94" s="158" t="n">
        <f aca="false">IF(N94="sníž. přenesená",J94,0)</f>
        <v>0</v>
      </c>
      <c r="BI94" s="158" t="n">
        <f aca="false">IF(N94="nulová",J94,0)</f>
        <v>0</v>
      </c>
      <c r="BJ94" s="3" t="s">
        <v>78</v>
      </c>
      <c r="BK94" s="158" t="n">
        <f aca="false">ROUND(I94*H94,1)</f>
        <v>0</v>
      </c>
      <c r="BL94" s="3" t="s">
        <v>129</v>
      </c>
      <c r="BM94" s="157" t="s">
        <v>931</v>
      </c>
    </row>
    <row r="95" s="22" customFormat="true" ht="15" hidden="false" customHeight="false" outlineLevel="0" collapsed="false">
      <c r="B95" s="23"/>
      <c r="D95" s="159" t="s">
        <v>132</v>
      </c>
      <c r="F95" s="160" t="s">
        <v>932</v>
      </c>
      <c r="I95" s="161"/>
      <c r="L95" s="23"/>
      <c r="M95" s="162"/>
      <c r="U95" s="54"/>
      <c r="AT95" s="3" t="s">
        <v>132</v>
      </c>
      <c r="AU95" s="3" t="s">
        <v>80</v>
      </c>
    </row>
    <row r="96" s="191" customFormat="true" ht="15" hidden="false" customHeight="false" outlineLevel="0" collapsed="false">
      <c r="B96" s="192"/>
      <c r="D96" s="165" t="s">
        <v>138</v>
      </c>
      <c r="E96" s="193"/>
      <c r="F96" s="194" t="s">
        <v>933</v>
      </c>
      <c r="H96" s="193"/>
      <c r="I96" s="195"/>
      <c r="L96" s="192"/>
      <c r="M96" s="196"/>
      <c r="U96" s="197"/>
      <c r="AT96" s="193" t="s">
        <v>138</v>
      </c>
      <c r="AU96" s="193" t="s">
        <v>80</v>
      </c>
      <c r="AV96" s="191" t="s">
        <v>78</v>
      </c>
      <c r="AW96" s="191" t="s">
        <v>31</v>
      </c>
      <c r="AX96" s="191" t="s">
        <v>70</v>
      </c>
      <c r="AY96" s="193" t="s">
        <v>119</v>
      </c>
    </row>
    <row r="97" s="163" customFormat="true" ht="15" hidden="false" customHeight="false" outlineLevel="0" collapsed="false">
      <c r="B97" s="164"/>
      <c r="D97" s="165" t="s">
        <v>138</v>
      </c>
      <c r="E97" s="166"/>
      <c r="F97" s="167" t="s">
        <v>934</v>
      </c>
      <c r="H97" s="168" t="n">
        <v>7</v>
      </c>
      <c r="I97" s="169"/>
      <c r="L97" s="164"/>
      <c r="M97" s="170"/>
      <c r="U97" s="171"/>
      <c r="AT97" s="166" t="s">
        <v>138</v>
      </c>
      <c r="AU97" s="166" t="s">
        <v>80</v>
      </c>
      <c r="AV97" s="163" t="s">
        <v>80</v>
      </c>
      <c r="AW97" s="163" t="s">
        <v>31</v>
      </c>
      <c r="AX97" s="163" t="s">
        <v>78</v>
      </c>
      <c r="AY97" s="166" t="s">
        <v>119</v>
      </c>
    </row>
    <row r="98" s="22" customFormat="true" ht="16.5" hidden="false" customHeight="true" outlineLevel="0" collapsed="false">
      <c r="B98" s="23"/>
      <c r="C98" s="146" t="s">
        <v>130</v>
      </c>
      <c r="D98" s="146" t="s">
        <v>124</v>
      </c>
      <c r="E98" s="147" t="s">
        <v>935</v>
      </c>
      <c r="F98" s="148" t="s">
        <v>936</v>
      </c>
      <c r="G98" s="149" t="s">
        <v>290</v>
      </c>
      <c r="H98" s="150" t="n">
        <v>28</v>
      </c>
      <c r="I98" s="151"/>
      <c r="J98" s="152" t="n">
        <f aca="false">ROUND(I98*H98,1)</f>
        <v>0</v>
      </c>
      <c r="K98" s="148" t="s">
        <v>128</v>
      </c>
      <c r="L98" s="23"/>
      <c r="M98" s="153"/>
      <c r="N98" s="154" t="s">
        <v>41</v>
      </c>
      <c r="P98" s="155" t="n">
        <f aca="false">O98*H98</f>
        <v>0</v>
      </c>
      <c r="Q98" s="155" t="n">
        <v>0</v>
      </c>
      <c r="R98" s="155" t="n">
        <f aca="false">Q98*H98</f>
        <v>0</v>
      </c>
      <c r="S98" s="155" t="n">
        <v>0.00213</v>
      </c>
      <c r="T98" s="155" t="n">
        <f aca="false">S98*H98</f>
        <v>0.05964</v>
      </c>
      <c r="U98" s="156"/>
      <c r="AR98" s="157" t="s">
        <v>129</v>
      </c>
      <c r="AT98" s="157" t="s">
        <v>124</v>
      </c>
      <c r="AU98" s="157" t="s">
        <v>80</v>
      </c>
      <c r="AY98" s="3" t="s">
        <v>119</v>
      </c>
      <c r="BE98" s="158" t="n">
        <f aca="false">IF(N98="základní",J98,0)</f>
        <v>0</v>
      </c>
      <c r="BF98" s="158" t="n">
        <f aca="false">IF(N98="snížená",J98,0)</f>
        <v>0</v>
      </c>
      <c r="BG98" s="158" t="n">
        <f aca="false">IF(N98="zákl. přenesená",J98,0)</f>
        <v>0</v>
      </c>
      <c r="BH98" s="158" t="n">
        <f aca="false">IF(N98="sníž. přenesená",J98,0)</f>
        <v>0</v>
      </c>
      <c r="BI98" s="158" t="n">
        <f aca="false">IF(N98="nulová",J98,0)</f>
        <v>0</v>
      </c>
      <c r="BJ98" s="3" t="s">
        <v>78</v>
      </c>
      <c r="BK98" s="158" t="n">
        <f aca="false">ROUND(I98*H98,1)</f>
        <v>0</v>
      </c>
      <c r="BL98" s="3" t="s">
        <v>129</v>
      </c>
      <c r="BM98" s="157" t="s">
        <v>937</v>
      </c>
    </row>
    <row r="99" s="22" customFormat="true" ht="15" hidden="false" customHeight="false" outlineLevel="0" collapsed="false">
      <c r="B99" s="23"/>
      <c r="D99" s="159" t="s">
        <v>132</v>
      </c>
      <c r="F99" s="160" t="s">
        <v>938</v>
      </c>
      <c r="I99" s="161"/>
      <c r="L99" s="23"/>
      <c r="M99" s="162"/>
      <c r="U99" s="54"/>
      <c r="AT99" s="3" t="s">
        <v>132</v>
      </c>
      <c r="AU99" s="3" t="s">
        <v>80</v>
      </c>
    </row>
    <row r="100" s="191" customFormat="true" ht="15" hidden="false" customHeight="false" outlineLevel="0" collapsed="false">
      <c r="B100" s="192"/>
      <c r="D100" s="165" t="s">
        <v>138</v>
      </c>
      <c r="E100" s="193"/>
      <c r="F100" s="194" t="s">
        <v>933</v>
      </c>
      <c r="H100" s="193"/>
      <c r="I100" s="195"/>
      <c r="L100" s="192"/>
      <c r="M100" s="196"/>
      <c r="U100" s="197"/>
      <c r="AT100" s="193" t="s">
        <v>138</v>
      </c>
      <c r="AU100" s="193" t="s">
        <v>80</v>
      </c>
      <c r="AV100" s="191" t="s">
        <v>78</v>
      </c>
      <c r="AW100" s="191" t="s">
        <v>31</v>
      </c>
      <c r="AX100" s="191" t="s">
        <v>70</v>
      </c>
      <c r="AY100" s="193" t="s">
        <v>119</v>
      </c>
    </row>
    <row r="101" s="163" customFormat="true" ht="15" hidden="false" customHeight="false" outlineLevel="0" collapsed="false">
      <c r="B101" s="164"/>
      <c r="D101" s="165" t="s">
        <v>138</v>
      </c>
      <c r="E101" s="166"/>
      <c r="F101" s="167" t="s">
        <v>939</v>
      </c>
      <c r="H101" s="168" t="n">
        <v>28</v>
      </c>
      <c r="I101" s="169"/>
      <c r="L101" s="164"/>
      <c r="M101" s="170"/>
      <c r="U101" s="171"/>
      <c r="AT101" s="166" t="s">
        <v>138</v>
      </c>
      <c r="AU101" s="166" t="s">
        <v>80</v>
      </c>
      <c r="AV101" s="163" t="s">
        <v>80</v>
      </c>
      <c r="AW101" s="163" t="s">
        <v>31</v>
      </c>
      <c r="AX101" s="163" t="s">
        <v>78</v>
      </c>
      <c r="AY101" s="166" t="s">
        <v>119</v>
      </c>
    </row>
    <row r="102" s="22" customFormat="true" ht="24" hidden="false" customHeight="true" outlineLevel="0" collapsed="false">
      <c r="B102" s="23"/>
      <c r="C102" s="146" t="s">
        <v>129</v>
      </c>
      <c r="D102" s="146" t="s">
        <v>124</v>
      </c>
      <c r="E102" s="147" t="s">
        <v>940</v>
      </c>
      <c r="F102" s="148" t="s">
        <v>941</v>
      </c>
      <c r="G102" s="149" t="s">
        <v>167</v>
      </c>
      <c r="H102" s="150" t="n">
        <v>4</v>
      </c>
      <c r="I102" s="151"/>
      <c r="J102" s="152" t="n">
        <f aca="false">ROUND(I102*H102,1)</f>
        <v>0</v>
      </c>
      <c r="K102" s="148" t="s">
        <v>128</v>
      </c>
      <c r="L102" s="23"/>
      <c r="M102" s="153"/>
      <c r="N102" s="154" t="s">
        <v>41</v>
      </c>
      <c r="P102" s="155" t="n">
        <f aca="false">O102*H102</f>
        <v>0</v>
      </c>
      <c r="Q102" s="155" t="n">
        <v>0</v>
      </c>
      <c r="R102" s="155" t="n">
        <f aca="false">Q102*H102</f>
        <v>0</v>
      </c>
      <c r="S102" s="155" t="n">
        <v>0.00511</v>
      </c>
      <c r="T102" s="155" t="n">
        <f aca="false">S102*H102</f>
        <v>0.02044</v>
      </c>
      <c r="U102" s="156"/>
      <c r="AR102" s="157" t="s">
        <v>129</v>
      </c>
      <c r="AT102" s="157" t="s">
        <v>124</v>
      </c>
      <c r="AU102" s="157" t="s">
        <v>80</v>
      </c>
      <c r="AY102" s="3" t="s">
        <v>119</v>
      </c>
      <c r="BE102" s="158" t="n">
        <f aca="false">IF(N102="základní",J102,0)</f>
        <v>0</v>
      </c>
      <c r="BF102" s="158" t="n">
        <f aca="false">IF(N102="snížená",J102,0)</f>
        <v>0</v>
      </c>
      <c r="BG102" s="158" t="n">
        <f aca="false">IF(N102="zákl. přenesená",J102,0)</f>
        <v>0</v>
      </c>
      <c r="BH102" s="158" t="n">
        <f aca="false">IF(N102="sníž. přenesená",J102,0)</f>
        <v>0</v>
      </c>
      <c r="BI102" s="158" t="n">
        <f aca="false">IF(N102="nulová",J102,0)</f>
        <v>0</v>
      </c>
      <c r="BJ102" s="3" t="s">
        <v>78</v>
      </c>
      <c r="BK102" s="158" t="n">
        <f aca="false">ROUND(I102*H102,1)</f>
        <v>0</v>
      </c>
      <c r="BL102" s="3" t="s">
        <v>129</v>
      </c>
      <c r="BM102" s="157" t="s">
        <v>942</v>
      </c>
    </row>
    <row r="103" s="22" customFormat="true" ht="15" hidden="false" customHeight="false" outlineLevel="0" collapsed="false">
      <c r="B103" s="23"/>
      <c r="D103" s="159" t="s">
        <v>132</v>
      </c>
      <c r="F103" s="160" t="s">
        <v>943</v>
      </c>
      <c r="I103" s="161"/>
      <c r="L103" s="23"/>
      <c r="M103" s="162"/>
      <c r="U103" s="54"/>
      <c r="AT103" s="3" t="s">
        <v>132</v>
      </c>
      <c r="AU103" s="3" t="s">
        <v>80</v>
      </c>
    </row>
    <row r="104" s="191" customFormat="true" ht="15" hidden="false" customHeight="false" outlineLevel="0" collapsed="false">
      <c r="B104" s="192"/>
      <c r="D104" s="165" t="s">
        <v>138</v>
      </c>
      <c r="E104" s="193"/>
      <c r="F104" s="194" t="s">
        <v>933</v>
      </c>
      <c r="H104" s="193"/>
      <c r="I104" s="195"/>
      <c r="L104" s="192"/>
      <c r="M104" s="196"/>
      <c r="U104" s="197"/>
      <c r="AT104" s="193" t="s">
        <v>138</v>
      </c>
      <c r="AU104" s="193" t="s">
        <v>80</v>
      </c>
      <c r="AV104" s="191" t="s">
        <v>78</v>
      </c>
      <c r="AW104" s="191" t="s">
        <v>31</v>
      </c>
      <c r="AX104" s="191" t="s">
        <v>70</v>
      </c>
      <c r="AY104" s="193" t="s">
        <v>119</v>
      </c>
    </row>
    <row r="105" s="163" customFormat="true" ht="15" hidden="false" customHeight="false" outlineLevel="0" collapsed="false">
      <c r="B105" s="164"/>
      <c r="D105" s="165" t="s">
        <v>138</v>
      </c>
      <c r="E105" s="166"/>
      <c r="F105" s="167" t="s">
        <v>129</v>
      </c>
      <c r="H105" s="168" t="n">
        <v>4</v>
      </c>
      <c r="I105" s="169"/>
      <c r="L105" s="164"/>
      <c r="M105" s="170"/>
      <c r="U105" s="171"/>
      <c r="AT105" s="166" t="s">
        <v>138</v>
      </c>
      <c r="AU105" s="166" t="s">
        <v>80</v>
      </c>
      <c r="AV105" s="163" t="s">
        <v>80</v>
      </c>
      <c r="AW105" s="163" t="s">
        <v>31</v>
      </c>
      <c r="AX105" s="163" t="s">
        <v>78</v>
      </c>
      <c r="AY105" s="166" t="s">
        <v>119</v>
      </c>
    </row>
    <row r="106" s="133" customFormat="true" ht="22.5" hidden="false" customHeight="true" outlineLevel="0" collapsed="false">
      <c r="B106" s="134"/>
      <c r="D106" s="135" t="s">
        <v>69</v>
      </c>
      <c r="E106" s="144" t="s">
        <v>331</v>
      </c>
      <c r="F106" s="144" t="s">
        <v>332</v>
      </c>
      <c r="I106" s="137"/>
      <c r="J106" s="145" t="n">
        <f aca="false">BK106</f>
        <v>0</v>
      </c>
      <c r="L106" s="134"/>
      <c r="M106" s="139"/>
      <c r="P106" s="140" t="n">
        <f aca="false">SUM(P107:P109)</f>
        <v>0</v>
      </c>
      <c r="R106" s="140" t="n">
        <f aca="false">SUM(R107:R109)</f>
        <v>0</v>
      </c>
      <c r="T106" s="140" t="n">
        <f aca="false">SUM(T107:T109)</f>
        <v>0</v>
      </c>
      <c r="U106" s="141"/>
      <c r="AR106" s="135" t="s">
        <v>78</v>
      </c>
      <c r="AT106" s="142" t="s">
        <v>69</v>
      </c>
      <c r="AU106" s="142" t="s">
        <v>78</v>
      </c>
      <c r="AY106" s="135" t="s">
        <v>119</v>
      </c>
      <c r="BK106" s="143" t="n">
        <f aca="false">SUM(BK107:BK109)</f>
        <v>0</v>
      </c>
    </row>
    <row r="107" s="22" customFormat="true" ht="24" hidden="false" customHeight="true" outlineLevel="0" collapsed="false">
      <c r="B107" s="23"/>
      <c r="C107" s="146" t="s">
        <v>152</v>
      </c>
      <c r="D107" s="146" t="s">
        <v>124</v>
      </c>
      <c r="E107" s="147" t="s">
        <v>334</v>
      </c>
      <c r="F107" s="148" t="s">
        <v>335</v>
      </c>
      <c r="G107" s="149" t="s">
        <v>336</v>
      </c>
      <c r="H107" s="150" t="n">
        <v>0.116</v>
      </c>
      <c r="I107" s="151"/>
      <c r="J107" s="152" t="n">
        <f aca="false">ROUND(I107*H107,1)</f>
        <v>0</v>
      </c>
      <c r="K107" s="148" t="s">
        <v>128</v>
      </c>
      <c r="L107" s="23"/>
      <c r="M107" s="153"/>
      <c r="N107" s="154" t="s">
        <v>41</v>
      </c>
      <c r="P107" s="155" t="n">
        <f aca="false">O107*H107</f>
        <v>0</v>
      </c>
      <c r="Q107" s="155" t="n">
        <v>0</v>
      </c>
      <c r="R107" s="155" t="n">
        <f aca="false">Q107*H107</f>
        <v>0</v>
      </c>
      <c r="S107" s="155" t="n">
        <v>0</v>
      </c>
      <c r="T107" s="155" t="n">
        <f aca="false">S107*H107</f>
        <v>0</v>
      </c>
      <c r="U107" s="156"/>
      <c r="AR107" s="157" t="s">
        <v>129</v>
      </c>
      <c r="AT107" s="157" t="s">
        <v>124</v>
      </c>
      <c r="AU107" s="157" t="s">
        <v>80</v>
      </c>
      <c r="AY107" s="3" t="s">
        <v>119</v>
      </c>
      <c r="BE107" s="158" t="n">
        <f aca="false">IF(N107="základní",J107,0)</f>
        <v>0</v>
      </c>
      <c r="BF107" s="158" t="n">
        <f aca="false">IF(N107="snížená",J107,0)</f>
        <v>0</v>
      </c>
      <c r="BG107" s="158" t="n">
        <f aca="false">IF(N107="zákl. přenesená",J107,0)</f>
        <v>0</v>
      </c>
      <c r="BH107" s="158" t="n">
        <f aca="false">IF(N107="sníž. přenesená",J107,0)</f>
        <v>0</v>
      </c>
      <c r="BI107" s="158" t="n">
        <f aca="false">IF(N107="nulová",J107,0)</f>
        <v>0</v>
      </c>
      <c r="BJ107" s="3" t="s">
        <v>78</v>
      </c>
      <c r="BK107" s="158" t="n">
        <f aca="false">ROUND(I107*H107,1)</f>
        <v>0</v>
      </c>
      <c r="BL107" s="3" t="s">
        <v>129</v>
      </c>
      <c r="BM107" s="157" t="s">
        <v>944</v>
      </c>
    </row>
    <row r="108" s="22" customFormat="true" ht="15" hidden="false" customHeight="false" outlineLevel="0" collapsed="false">
      <c r="B108" s="23"/>
      <c r="D108" s="159" t="s">
        <v>132</v>
      </c>
      <c r="F108" s="160" t="s">
        <v>338</v>
      </c>
      <c r="I108" s="161"/>
      <c r="L108" s="23"/>
      <c r="M108" s="162"/>
      <c r="U108" s="54"/>
      <c r="AT108" s="3" t="s">
        <v>132</v>
      </c>
      <c r="AU108" s="3" t="s">
        <v>80</v>
      </c>
    </row>
    <row r="109" s="22" customFormat="true" ht="16.5" hidden="false" customHeight="true" outlineLevel="0" collapsed="false">
      <c r="B109" s="23"/>
      <c r="C109" s="146" t="s">
        <v>158</v>
      </c>
      <c r="D109" s="146" t="s">
        <v>124</v>
      </c>
      <c r="E109" s="147" t="s">
        <v>945</v>
      </c>
      <c r="F109" s="148" t="s">
        <v>946</v>
      </c>
      <c r="G109" s="149" t="s">
        <v>947</v>
      </c>
      <c r="H109" s="150" t="n">
        <v>1</v>
      </c>
      <c r="I109" s="151"/>
      <c r="J109" s="152" t="n">
        <f aca="false">ROUND(I109*H109,1)</f>
        <v>0</v>
      </c>
      <c r="K109" s="148"/>
      <c r="L109" s="23"/>
      <c r="M109" s="153"/>
      <c r="N109" s="154" t="s">
        <v>41</v>
      </c>
      <c r="P109" s="155" t="n">
        <f aca="false">O109*H109</f>
        <v>0</v>
      </c>
      <c r="Q109" s="155" t="n">
        <v>0</v>
      </c>
      <c r="R109" s="155" t="n">
        <f aca="false">Q109*H109</f>
        <v>0</v>
      </c>
      <c r="S109" s="155" t="n">
        <v>0</v>
      </c>
      <c r="T109" s="155" t="n">
        <f aca="false">S109*H109</f>
        <v>0</v>
      </c>
      <c r="U109" s="156"/>
      <c r="AR109" s="157" t="s">
        <v>129</v>
      </c>
      <c r="AT109" s="157" t="s">
        <v>124</v>
      </c>
      <c r="AU109" s="157" t="s">
        <v>80</v>
      </c>
      <c r="AY109" s="3" t="s">
        <v>119</v>
      </c>
      <c r="BE109" s="158" t="n">
        <f aca="false">IF(N109="základní",J109,0)</f>
        <v>0</v>
      </c>
      <c r="BF109" s="158" t="n">
        <f aca="false">IF(N109="snížená",J109,0)</f>
        <v>0</v>
      </c>
      <c r="BG109" s="158" t="n">
        <f aca="false">IF(N109="zákl. přenesená",J109,0)</f>
        <v>0</v>
      </c>
      <c r="BH109" s="158" t="n">
        <f aca="false">IF(N109="sníž. přenesená",J109,0)</f>
        <v>0</v>
      </c>
      <c r="BI109" s="158" t="n">
        <f aca="false">IF(N109="nulová",J109,0)</f>
        <v>0</v>
      </c>
      <c r="BJ109" s="3" t="s">
        <v>78</v>
      </c>
      <c r="BK109" s="158" t="n">
        <f aca="false">ROUND(I109*H109,1)</f>
        <v>0</v>
      </c>
      <c r="BL109" s="3" t="s">
        <v>129</v>
      </c>
      <c r="BM109" s="157" t="s">
        <v>948</v>
      </c>
    </row>
    <row r="110" s="133" customFormat="true" ht="22.5" hidden="false" customHeight="true" outlineLevel="0" collapsed="false">
      <c r="B110" s="134"/>
      <c r="D110" s="135" t="s">
        <v>69</v>
      </c>
      <c r="E110" s="144" t="s">
        <v>614</v>
      </c>
      <c r="F110" s="144" t="s">
        <v>615</v>
      </c>
      <c r="I110" s="137"/>
      <c r="J110" s="145" t="n">
        <f aca="false">BK110</f>
        <v>0</v>
      </c>
      <c r="L110" s="134"/>
      <c r="M110" s="139"/>
      <c r="P110" s="140" t="n">
        <f aca="false">SUM(P111:P112)</f>
        <v>0</v>
      </c>
      <c r="R110" s="140" t="n">
        <f aca="false">SUM(R111:R112)</f>
        <v>0</v>
      </c>
      <c r="T110" s="140" t="n">
        <f aca="false">SUM(T111:T112)</f>
        <v>0</v>
      </c>
      <c r="U110" s="141"/>
      <c r="AR110" s="135" t="s">
        <v>78</v>
      </c>
      <c r="AT110" s="142" t="s">
        <v>69</v>
      </c>
      <c r="AU110" s="142" t="s">
        <v>78</v>
      </c>
      <c r="AY110" s="135" t="s">
        <v>119</v>
      </c>
      <c r="BK110" s="143" t="n">
        <f aca="false">SUM(BK111:BK112)</f>
        <v>0</v>
      </c>
    </row>
    <row r="111" s="22" customFormat="true" ht="33" hidden="false" customHeight="true" outlineLevel="0" collapsed="false">
      <c r="B111" s="23"/>
      <c r="C111" s="146" t="s">
        <v>164</v>
      </c>
      <c r="D111" s="146" t="s">
        <v>124</v>
      </c>
      <c r="E111" s="147" t="s">
        <v>617</v>
      </c>
      <c r="F111" s="148" t="s">
        <v>618</v>
      </c>
      <c r="G111" s="149" t="s">
        <v>336</v>
      </c>
      <c r="H111" s="150" t="n">
        <v>0.255</v>
      </c>
      <c r="I111" s="151"/>
      <c r="J111" s="152" t="n">
        <f aca="false">ROUND(I111*H111,1)</f>
        <v>0</v>
      </c>
      <c r="K111" s="148" t="s">
        <v>128</v>
      </c>
      <c r="L111" s="23"/>
      <c r="M111" s="153"/>
      <c r="N111" s="154" t="s">
        <v>41</v>
      </c>
      <c r="P111" s="155" t="n">
        <f aca="false">O111*H111</f>
        <v>0</v>
      </c>
      <c r="Q111" s="155" t="n">
        <v>0</v>
      </c>
      <c r="R111" s="155" t="n">
        <f aca="false">Q111*H111</f>
        <v>0</v>
      </c>
      <c r="S111" s="155" t="n">
        <v>0</v>
      </c>
      <c r="T111" s="155" t="n">
        <f aca="false">S111*H111</f>
        <v>0</v>
      </c>
      <c r="U111" s="156"/>
      <c r="AR111" s="157" t="s">
        <v>129</v>
      </c>
      <c r="AT111" s="157" t="s">
        <v>124</v>
      </c>
      <c r="AU111" s="157" t="s">
        <v>80</v>
      </c>
      <c r="AY111" s="3" t="s">
        <v>119</v>
      </c>
      <c r="BE111" s="158" t="n">
        <f aca="false">IF(N111="základní",J111,0)</f>
        <v>0</v>
      </c>
      <c r="BF111" s="158" t="n">
        <f aca="false">IF(N111="snížená",J111,0)</f>
        <v>0</v>
      </c>
      <c r="BG111" s="158" t="n">
        <f aca="false">IF(N111="zákl. přenesená",J111,0)</f>
        <v>0</v>
      </c>
      <c r="BH111" s="158" t="n">
        <f aca="false">IF(N111="sníž. přenesená",J111,0)</f>
        <v>0</v>
      </c>
      <c r="BI111" s="158" t="n">
        <f aca="false">IF(N111="nulová",J111,0)</f>
        <v>0</v>
      </c>
      <c r="BJ111" s="3" t="s">
        <v>78</v>
      </c>
      <c r="BK111" s="158" t="n">
        <f aca="false">ROUND(I111*H111,1)</f>
        <v>0</v>
      </c>
      <c r="BL111" s="3" t="s">
        <v>129</v>
      </c>
      <c r="BM111" s="157" t="s">
        <v>949</v>
      </c>
    </row>
    <row r="112" s="22" customFormat="true" ht="15" hidden="false" customHeight="false" outlineLevel="0" collapsed="false">
      <c r="B112" s="23"/>
      <c r="D112" s="159" t="s">
        <v>132</v>
      </c>
      <c r="F112" s="160" t="s">
        <v>620</v>
      </c>
      <c r="I112" s="161"/>
      <c r="L112" s="23"/>
      <c r="M112" s="162"/>
      <c r="U112" s="54"/>
      <c r="AT112" s="3" t="s">
        <v>132</v>
      </c>
      <c r="AU112" s="3" t="s">
        <v>80</v>
      </c>
    </row>
    <row r="113" s="133" customFormat="true" ht="25.5" hidden="false" customHeight="true" outlineLevel="0" collapsed="false">
      <c r="B113" s="134"/>
      <c r="D113" s="135" t="s">
        <v>69</v>
      </c>
      <c r="E113" s="136" t="s">
        <v>621</v>
      </c>
      <c r="F113" s="136" t="s">
        <v>622</v>
      </c>
      <c r="I113" s="137"/>
      <c r="J113" s="138" t="n">
        <f aca="false">BK113</f>
        <v>0</v>
      </c>
      <c r="L113" s="134"/>
      <c r="M113" s="139"/>
      <c r="P113" s="140" t="n">
        <f aca="false">P114+P155</f>
        <v>0</v>
      </c>
      <c r="R113" s="140" t="n">
        <f aca="false">R114+R155</f>
        <v>0.106349</v>
      </c>
      <c r="T113" s="140" t="n">
        <f aca="false">T114+T155</f>
        <v>0.03381</v>
      </c>
      <c r="U113" s="141"/>
      <c r="AR113" s="135" t="s">
        <v>80</v>
      </c>
      <c r="AT113" s="142" t="s">
        <v>69</v>
      </c>
      <c r="AU113" s="142" t="s">
        <v>70</v>
      </c>
      <c r="AY113" s="135" t="s">
        <v>119</v>
      </c>
      <c r="BK113" s="143" t="n">
        <f aca="false">BK114+BK155</f>
        <v>0</v>
      </c>
    </row>
    <row r="114" s="133" customFormat="true" ht="22.5" hidden="false" customHeight="true" outlineLevel="0" collapsed="false">
      <c r="B114" s="134"/>
      <c r="D114" s="135" t="s">
        <v>69</v>
      </c>
      <c r="E114" s="144" t="s">
        <v>950</v>
      </c>
      <c r="F114" s="144" t="s">
        <v>951</v>
      </c>
      <c r="I114" s="137"/>
      <c r="J114" s="145" t="n">
        <f aca="false">BK114</f>
        <v>0</v>
      </c>
      <c r="L114" s="134"/>
      <c r="M114" s="139"/>
      <c r="P114" s="140" t="n">
        <f aca="false">SUM(P115:P154)</f>
        <v>0</v>
      </c>
      <c r="R114" s="140" t="n">
        <f aca="false">SUM(R115:R154)</f>
        <v>0.073669</v>
      </c>
      <c r="T114" s="140" t="n">
        <f aca="false">SUM(T115:T154)</f>
        <v>0.03381</v>
      </c>
      <c r="U114" s="141"/>
      <c r="AR114" s="135" t="s">
        <v>80</v>
      </c>
      <c r="AT114" s="142" t="s">
        <v>69</v>
      </c>
      <c r="AU114" s="142" t="s">
        <v>78</v>
      </c>
      <c r="AY114" s="135" t="s">
        <v>119</v>
      </c>
      <c r="BK114" s="143" t="n">
        <f aca="false">SUM(BK115:BK154)</f>
        <v>0</v>
      </c>
    </row>
    <row r="115" s="22" customFormat="true" ht="16.5" hidden="false" customHeight="true" outlineLevel="0" collapsed="false">
      <c r="B115" s="23"/>
      <c r="C115" s="146" t="s">
        <v>173</v>
      </c>
      <c r="D115" s="146" t="s">
        <v>124</v>
      </c>
      <c r="E115" s="147" t="s">
        <v>952</v>
      </c>
      <c r="F115" s="148" t="s">
        <v>953</v>
      </c>
      <c r="G115" s="149" t="s">
        <v>167</v>
      </c>
      <c r="H115" s="150" t="n">
        <v>3</v>
      </c>
      <c r="I115" s="151"/>
      <c r="J115" s="152" t="n">
        <f aca="false">ROUND(I115*H115,1)</f>
        <v>0</v>
      </c>
      <c r="K115" s="148" t="s">
        <v>128</v>
      </c>
      <c r="L115" s="23"/>
      <c r="M115" s="153"/>
      <c r="N115" s="154" t="s">
        <v>41</v>
      </c>
      <c r="P115" s="155" t="n">
        <f aca="false">O115*H115</f>
        <v>0</v>
      </c>
      <c r="Q115" s="155" t="n">
        <v>0.0009</v>
      </c>
      <c r="R115" s="155" t="n">
        <f aca="false">Q115*H115</f>
        <v>0.0027</v>
      </c>
      <c r="S115" s="155" t="n">
        <v>0</v>
      </c>
      <c r="T115" s="155" t="n">
        <f aca="false">S115*H115</f>
        <v>0</v>
      </c>
      <c r="U115" s="156"/>
      <c r="AR115" s="157" t="s">
        <v>242</v>
      </c>
      <c r="AT115" s="157" t="s">
        <v>124</v>
      </c>
      <c r="AU115" s="157" t="s">
        <v>80</v>
      </c>
      <c r="AY115" s="3" t="s">
        <v>119</v>
      </c>
      <c r="BE115" s="158" t="n">
        <f aca="false">IF(N115="základní",J115,0)</f>
        <v>0</v>
      </c>
      <c r="BF115" s="158" t="n">
        <f aca="false">IF(N115="snížená",J115,0)</f>
        <v>0</v>
      </c>
      <c r="BG115" s="158" t="n">
        <f aca="false">IF(N115="zákl. přenesená",J115,0)</f>
        <v>0</v>
      </c>
      <c r="BH115" s="158" t="n">
        <f aca="false">IF(N115="sníž. přenesená",J115,0)</f>
        <v>0</v>
      </c>
      <c r="BI115" s="158" t="n">
        <f aca="false">IF(N115="nulová",J115,0)</f>
        <v>0</v>
      </c>
      <c r="BJ115" s="3" t="s">
        <v>78</v>
      </c>
      <c r="BK115" s="158" t="n">
        <f aca="false">ROUND(I115*H115,1)</f>
        <v>0</v>
      </c>
      <c r="BL115" s="3" t="s">
        <v>242</v>
      </c>
      <c r="BM115" s="157" t="s">
        <v>954</v>
      </c>
    </row>
    <row r="116" s="22" customFormat="true" ht="15" hidden="false" customHeight="false" outlineLevel="0" collapsed="false">
      <c r="B116" s="23"/>
      <c r="D116" s="159" t="s">
        <v>132</v>
      </c>
      <c r="F116" s="160" t="s">
        <v>955</v>
      </c>
      <c r="I116" s="161"/>
      <c r="L116" s="23"/>
      <c r="M116" s="162"/>
      <c r="U116" s="54"/>
      <c r="AT116" s="3" t="s">
        <v>132</v>
      </c>
      <c r="AU116" s="3" t="s">
        <v>80</v>
      </c>
    </row>
    <row r="117" s="191" customFormat="true" ht="15" hidden="false" customHeight="false" outlineLevel="0" collapsed="false">
      <c r="B117" s="192"/>
      <c r="D117" s="165" t="s">
        <v>138</v>
      </c>
      <c r="E117" s="193"/>
      <c r="F117" s="194" t="s">
        <v>956</v>
      </c>
      <c r="H117" s="193"/>
      <c r="I117" s="195"/>
      <c r="L117" s="192"/>
      <c r="M117" s="196"/>
      <c r="U117" s="197"/>
      <c r="AT117" s="193" t="s">
        <v>138</v>
      </c>
      <c r="AU117" s="193" t="s">
        <v>80</v>
      </c>
      <c r="AV117" s="191" t="s">
        <v>78</v>
      </c>
      <c r="AW117" s="191" t="s">
        <v>31</v>
      </c>
      <c r="AX117" s="191" t="s">
        <v>70</v>
      </c>
      <c r="AY117" s="193" t="s">
        <v>119</v>
      </c>
    </row>
    <row r="118" s="163" customFormat="true" ht="15" hidden="false" customHeight="false" outlineLevel="0" collapsed="false">
      <c r="B118" s="164"/>
      <c r="D118" s="165" t="s">
        <v>138</v>
      </c>
      <c r="E118" s="166"/>
      <c r="F118" s="167" t="s">
        <v>130</v>
      </c>
      <c r="H118" s="168" t="n">
        <v>3</v>
      </c>
      <c r="I118" s="169"/>
      <c r="L118" s="164"/>
      <c r="M118" s="170"/>
      <c r="U118" s="171"/>
      <c r="AT118" s="166" t="s">
        <v>138</v>
      </c>
      <c r="AU118" s="166" t="s">
        <v>80</v>
      </c>
      <c r="AV118" s="163" t="s">
        <v>80</v>
      </c>
      <c r="AW118" s="163" t="s">
        <v>31</v>
      </c>
      <c r="AX118" s="163" t="s">
        <v>78</v>
      </c>
      <c r="AY118" s="166" t="s">
        <v>119</v>
      </c>
    </row>
    <row r="119" s="22" customFormat="true" ht="16.5" hidden="false" customHeight="true" outlineLevel="0" collapsed="false">
      <c r="B119" s="23"/>
      <c r="C119" s="146" t="s">
        <v>120</v>
      </c>
      <c r="D119" s="146" t="s">
        <v>124</v>
      </c>
      <c r="E119" s="147" t="s">
        <v>957</v>
      </c>
      <c r="F119" s="148" t="s">
        <v>958</v>
      </c>
      <c r="G119" s="149" t="s">
        <v>167</v>
      </c>
      <c r="H119" s="150" t="n">
        <v>3</v>
      </c>
      <c r="I119" s="151"/>
      <c r="J119" s="152" t="n">
        <f aca="false">ROUND(I119*H119,1)</f>
        <v>0</v>
      </c>
      <c r="K119" s="148" t="s">
        <v>128</v>
      </c>
      <c r="L119" s="23"/>
      <c r="M119" s="153"/>
      <c r="N119" s="154" t="s">
        <v>41</v>
      </c>
      <c r="P119" s="155" t="n">
        <f aca="false">O119*H119</f>
        <v>0</v>
      </c>
      <c r="Q119" s="155" t="n">
        <v>0.01127</v>
      </c>
      <c r="R119" s="155" t="n">
        <f aca="false">Q119*H119</f>
        <v>0.03381</v>
      </c>
      <c r="S119" s="155" t="n">
        <v>0.01127</v>
      </c>
      <c r="T119" s="155" t="n">
        <f aca="false">S119*H119</f>
        <v>0.03381</v>
      </c>
      <c r="U119" s="156"/>
      <c r="AR119" s="157" t="s">
        <v>242</v>
      </c>
      <c r="AT119" s="157" t="s">
        <v>124</v>
      </c>
      <c r="AU119" s="157" t="s">
        <v>80</v>
      </c>
      <c r="AY119" s="3" t="s">
        <v>119</v>
      </c>
      <c r="BE119" s="158" t="n">
        <f aca="false">IF(N119="základní",J119,0)</f>
        <v>0</v>
      </c>
      <c r="BF119" s="158" t="n">
        <f aca="false">IF(N119="snížená",J119,0)</f>
        <v>0</v>
      </c>
      <c r="BG119" s="158" t="n">
        <f aca="false">IF(N119="zákl. přenesená",J119,0)</f>
        <v>0</v>
      </c>
      <c r="BH119" s="158" t="n">
        <f aca="false">IF(N119="sníž. přenesená",J119,0)</f>
        <v>0</v>
      </c>
      <c r="BI119" s="158" t="n">
        <f aca="false">IF(N119="nulová",J119,0)</f>
        <v>0</v>
      </c>
      <c r="BJ119" s="3" t="s">
        <v>78</v>
      </c>
      <c r="BK119" s="158" t="n">
        <f aca="false">ROUND(I119*H119,1)</f>
        <v>0</v>
      </c>
      <c r="BL119" s="3" t="s">
        <v>242</v>
      </c>
      <c r="BM119" s="157" t="s">
        <v>959</v>
      </c>
    </row>
    <row r="120" s="22" customFormat="true" ht="15" hidden="false" customHeight="false" outlineLevel="0" collapsed="false">
      <c r="B120" s="23"/>
      <c r="D120" s="159" t="s">
        <v>132</v>
      </c>
      <c r="F120" s="160" t="s">
        <v>960</v>
      </c>
      <c r="I120" s="161"/>
      <c r="L120" s="23"/>
      <c r="M120" s="162"/>
      <c r="U120" s="54"/>
      <c r="AT120" s="3" t="s">
        <v>132</v>
      </c>
      <c r="AU120" s="3" t="s">
        <v>80</v>
      </c>
    </row>
    <row r="121" s="191" customFormat="true" ht="15" hidden="false" customHeight="false" outlineLevel="0" collapsed="false">
      <c r="B121" s="192"/>
      <c r="D121" s="165" t="s">
        <v>138</v>
      </c>
      <c r="E121" s="193"/>
      <c r="F121" s="194" t="s">
        <v>961</v>
      </c>
      <c r="H121" s="193"/>
      <c r="I121" s="195"/>
      <c r="L121" s="192"/>
      <c r="M121" s="196"/>
      <c r="U121" s="197"/>
      <c r="AT121" s="193" t="s">
        <v>138</v>
      </c>
      <c r="AU121" s="193" t="s">
        <v>80</v>
      </c>
      <c r="AV121" s="191" t="s">
        <v>78</v>
      </c>
      <c r="AW121" s="191" t="s">
        <v>31</v>
      </c>
      <c r="AX121" s="191" t="s">
        <v>70</v>
      </c>
      <c r="AY121" s="193" t="s">
        <v>119</v>
      </c>
    </row>
    <row r="122" s="163" customFormat="true" ht="15" hidden="false" customHeight="false" outlineLevel="0" collapsed="false">
      <c r="B122" s="164"/>
      <c r="D122" s="165" t="s">
        <v>138</v>
      </c>
      <c r="E122" s="166"/>
      <c r="F122" s="167" t="s">
        <v>962</v>
      </c>
      <c r="H122" s="168" t="n">
        <v>3</v>
      </c>
      <c r="I122" s="169"/>
      <c r="L122" s="164"/>
      <c r="M122" s="170"/>
      <c r="U122" s="171"/>
      <c r="AT122" s="166" t="s">
        <v>138</v>
      </c>
      <c r="AU122" s="166" t="s">
        <v>80</v>
      </c>
      <c r="AV122" s="163" t="s">
        <v>80</v>
      </c>
      <c r="AW122" s="163" t="s">
        <v>31</v>
      </c>
      <c r="AX122" s="163" t="s">
        <v>78</v>
      </c>
      <c r="AY122" s="166" t="s">
        <v>119</v>
      </c>
    </row>
    <row r="123" s="22" customFormat="true" ht="16.5" hidden="false" customHeight="true" outlineLevel="0" collapsed="false">
      <c r="B123" s="23"/>
      <c r="C123" s="146" t="s">
        <v>186</v>
      </c>
      <c r="D123" s="146" t="s">
        <v>124</v>
      </c>
      <c r="E123" s="147" t="s">
        <v>963</v>
      </c>
      <c r="F123" s="148" t="s">
        <v>964</v>
      </c>
      <c r="G123" s="149" t="s">
        <v>290</v>
      </c>
      <c r="H123" s="150" t="n">
        <v>1.5</v>
      </c>
      <c r="I123" s="151"/>
      <c r="J123" s="152" t="n">
        <f aca="false">ROUND(I123*H123,1)</f>
        <v>0</v>
      </c>
      <c r="K123" s="148" t="s">
        <v>128</v>
      </c>
      <c r="L123" s="23"/>
      <c r="M123" s="153"/>
      <c r="N123" s="154" t="s">
        <v>41</v>
      </c>
      <c r="P123" s="155" t="n">
        <f aca="false">O123*H123</f>
        <v>0</v>
      </c>
      <c r="Q123" s="155" t="n">
        <v>0.00071</v>
      </c>
      <c r="R123" s="155" t="n">
        <f aca="false">Q123*H123</f>
        <v>0.001065</v>
      </c>
      <c r="S123" s="155" t="n">
        <v>0</v>
      </c>
      <c r="T123" s="155" t="n">
        <f aca="false">S123*H123</f>
        <v>0</v>
      </c>
      <c r="U123" s="156"/>
      <c r="AR123" s="157" t="s">
        <v>242</v>
      </c>
      <c r="AT123" s="157" t="s">
        <v>124</v>
      </c>
      <c r="AU123" s="157" t="s">
        <v>80</v>
      </c>
      <c r="AY123" s="3" t="s">
        <v>119</v>
      </c>
      <c r="BE123" s="158" t="n">
        <f aca="false">IF(N123="základní",J123,0)</f>
        <v>0</v>
      </c>
      <c r="BF123" s="158" t="n">
        <f aca="false">IF(N123="snížená",J123,0)</f>
        <v>0</v>
      </c>
      <c r="BG123" s="158" t="n">
        <f aca="false">IF(N123="zákl. přenesená",J123,0)</f>
        <v>0</v>
      </c>
      <c r="BH123" s="158" t="n">
        <f aca="false">IF(N123="sníž. přenesená",J123,0)</f>
        <v>0</v>
      </c>
      <c r="BI123" s="158" t="n">
        <f aca="false">IF(N123="nulová",J123,0)</f>
        <v>0</v>
      </c>
      <c r="BJ123" s="3" t="s">
        <v>78</v>
      </c>
      <c r="BK123" s="158" t="n">
        <f aca="false">ROUND(I123*H123,1)</f>
        <v>0</v>
      </c>
      <c r="BL123" s="3" t="s">
        <v>242</v>
      </c>
      <c r="BM123" s="157" t="s">
        <v>965</v>
      </c>
    </row>
    <row r="124" s="22" customFormat="true" ht="15" hidden="false" customHeight="false" outlineLevel="0" collapsed="false">
      <c r="B124" s="23"/>
      <c r="D124" s="159" t="s">
        <v>132</v>
      </c>
      <c r="F124" s="160" t="s">
        <v>966</v>
      </c>
      <c r="I124" s="161"/>
      <c r="L124" s="23"/>
      <c r="M124" s="162"/>
      <c r="U124" s="54"/>
      <c r="AT124" s="3" t="s">
        <v>132</v>
      </c>
      <c r="AU124" s="3" t="s">
        <v>80</v>
      </c>
    </row>
    <row r="125" s="191" customFormat="true" ht="15" hidden="false" customHeight="false" outlineLevel="0" collapsed="false">
      <c r="B125" s="192"/>
      <c r="D125" s="165" t="s">
        <v>138</v>
      </c>
      <c r="E125" s="193"/>
      <c r="F125" s="194" t="s">
        <v>961</v>
      </c>
      <c r="H125" s="193"/>
      <c r="I125" s="195"/>
      <c r="L125" s="192"/>
      <c r="M125" s="196"/>
      <c r="U125" s="197"/>
      <c r="AT125" s="193" t="s">
        <v>138</v>
      </c>
      <c r="AU125" s="193" t="s">
        <v>80</v>
      </c>
      <c r="AV125" s="191" t="s">
        <v>78</v>
      </c>
      <c r="AW125" s="191" t="s">
        <v>31</v>
      </c>
      <c r="AX125" s="191" t="s">
        <v>70</v>
      </c>
      <c r="AY125" s="193" t="s">
        <v>119</v>
      </c>
    </row>
    <row r="126" s="163" customFormat="true" ht="15" hidden="false" customHeight="false" outlineLevel="0" collapsed="false">
      <c r="B126" s="164"/>
      <c r="D126" s="165" t="s">
        <v>138</v>
      </c>
      <c r="E126" s="166"/>
      <c r="F126" s="167" t="s">
        <v>967</v>
      </c>
      <c r="H126" s="168" t="n">
        <v>1.5</v>
      </c>
      <c r="I126" s="169"/>
      <c r="L126" s="164"/>
      <c r="M126" s="170"/>
      <c r="U126" s="171"/>
      <c r="AT126" s="166" t="s">
        <v>138</v>
      </c>
      <c r="AU126" s="166" t="s">
        <v>80</v>
      </c>
      <c r="AV126" s="163" t="s">
        <v>80</v>
      </c>
      <c r="AW126" s="163" t="s">
        <v>31</v>
      </c>
      <c r="AX126" s="163" t="s">
        <v>78</v>
      </c>
      <c r="AY126" s="166" t="s">
        <v>119</v>
      </c>
    </row>
    <row r="127" s="22" customFormat="true" ht="16.5" hidden="false" customHeight="true" outlineLevel="0" collapsed="false">
      <c r="B127" s="23"/>
      <c r="C127" s="146" t="s">
        <v>192</v>
      </c>
      <c r="D127" s="146" t="s">
        <v>124</v>
      </c>
      <c r="E127" s="147" t="s">
        <v>968</v>
      </c>
      <c r="F127" s="148" t="s">
        <v>969</v>
      </c>
      <c r="G127" s="149" t="s">
        <v>167</v>
      </c>
      <c r="H127" s="150" t="n">
        <v>4</v>
      </c>
      <c r="I127" s="151"/>
      <c r="J127" s="152" t="n">
        <f aca="false">ROUND(I127*H127,1)</f>
        <v>0</v>
      </c>
      <c r="K127" s="148" t="s">
        <v>128</v>
      </c>
      <c r="L127" s="23"/>
      <c r="M127" s="153"/>
      <c r="N127" s="154" t="s">
        <v>41</v>
      </c>
      <c r="P127" s="155" t="n">
        <f aca="false">O127*H127</f>
        <v>0</v>
      </c>
      <c r="Q127" s="155" t="n">
        <v>0.001</v>
      </c>
      <c r="R127" s="155" t="n">
        <f aca="false">Q127*H127</f>
        <v>0.004</v>
      </c>
      <c r="S127" s="155" t="n">
        <v>0</v>
      </c>
      <c r="T127" s="155" t="n">
        <f aca="false">S127*H127</f>
        <v>0</v>
      </c>
      <c r="U127" s="156"/>
      <c r="AR127" s="157" t="s">
        <v>242</v>
      </c>
      <c r="AT127" s="157" t="s">
        <v>124</v>
      </c>
      <c r="AU127" s="157" t="s">
        <v>80</v>
      </c>
      <c r="AY127" s="3" t="s">
        <v>119</v>
      </c>
      <c r="BE127" s="158" t="n">
        <f aca="false">IF(N127="základní",J127,0)</f>
        <v>0</v>
      </c>
      <c r="BF127" s="158" t="n">
        <f aca="false">IF(N127="snížená",J127,0)</f>
        <v>0</v>
      </c>
      <c r="BG127" s="158" t="n">
        <f aca="false">IF(N127="zákl. přenesená",J127,0)</f>
        <v>0</v>
      </c>
      <c r="BH127" s="158" t="n">
        <f aca="false">IF(N127="sníž. přenesená",J127,0)</f>
        <v>0</v>
      </c>
      <c r="BI127" s="158" t="n">
        <f aca="false">IF(N127="nulová",J127,0)</f>
        <v>0</v>
      </c>
      <c r="BJ127" s="3" t="s">
        <v>78</v>
      </c>
      <c r="BK127" s="158" t="n">
        <f aca="false">ROUND(I127*H127,1)</f>
        <v>0</v>
      </c>
      <c r="BL127" s="3" t="s">
        <v>242</v>
      </c>
      <c r="BM127" s="157" t="s">
        <v>970</v>
      </c>
    </row>
    <row r="128" s="22" customFormat="true" ht="15" hidden="false" customHeight="false" outlineLevel="0" collapsed="false">
      <c r="B128" s="23"/>
      <c r="D128" s="159" t="s">
        <v>132</v>
      </c>
      <c r="F128" s="160" t="s">
        <v>971</v>
      </c>
      <c r="I128" s="161"/>
      <c r="L128" s="23"/>
      <c r="M128" s="162"/>
      <c r="U128" s="54"/>
      <c r="AT128" s="3" t="s">
        <v>132</v>
      </c>
      <c r="AU128" s="3" t="s">
        <v>80</v>
      </c>
    </row>
    <row r="129" s="22" customFormat="true" ht="16.5" hidden="false" customHeight="true" outlineLevel="0" collapsed="false">
      <c r="B129" s="23"/>
      <c r="C129" s="146" t="s">
        <v>8</v>
      </c>
      <c r="D129" s="146" t="s">
        <v>124</v>
      </c>
      <c r="E129" s="147" t="s">
        <v>972</v>
      </c>
      <c r="F129" s="148" t="s">
        <v>973</v>
      </c>
      <c r="G129" s="149" t="s">
        <v>167</v>
      </c>
      <c r="H129" s="150" t="n">
        <v>1</v>
      </c>
      <c r="I129" s="151"/>
      <c r="J129" s="152" t="n">
        <f aca="false">ROUND(I129*H129,1)</f>
        <v>0</v>
      </c>
      <c r="K129" s="148" t="s">
        <v>128</v>
      </c>
      <c r="L129" s="23"/>
      <c r="M129" s="153"/>
      <c r="N129" s="154" t="s">
        <v>41</v>
      </c>
      <c r="P129" s="155" t="n">
        <f aca="false">O129*H129</f>
        <v>0</v>
      </c>
      <c r="Q129" s="155" t="n">
        <v>0.00052</v>
      </c>
      <c r="R129" s="155" t="n">
        <f aca="false">Q129*H129</f>
        <v>0.00052</v>
      </c>
      <c r="S129" s="155" t="n">
        <v>0</v>
      </c>
      <c r="T129" s="155" t="n">
        <f aca="false">S129*H129</f>
        <v>0</v>
      </c>
      <c r="U129" s="156"/>
      <c r="AR129" s="157" t="s">
        <v>242</v>
      </c>
      <c r="AT129" s="157" t="s">
        <v>124</v>
      </c>
      <c r="AU129" s="157" t="s">
        <v>80</v>
      </c>
      <c r="AY129" s="3" t="s">
        <v>119</v>
      </c>
      <c r="BE129" s="158" t="n">
        <f aca="false">IF(N129="základní",J129,0)</f>
        <v>0</v>
      </c>
      <c r="BF129" s="158" t="n">
        <f aca="false">IF(N129="snížená",J129,0)</f>
        <v>0</v>
      </c>
      <c r="BG129" s="158" t="n">
        <f aca="false">IF(N129="zákl. přenesená",J129,0)</f>
        <v>0</v>
      </c>
      <c r="BH129" s="158" t="n">
        <f aca="false">IF(N129="sníž. přenesená",J129,0)</f>
        <v>0</v>
      </c>
      <c r="BI129" s="158" t="n">
        <f aca="false">IF(N129="nulová",J129,0)</f>
        <v>0</v>
      </c>
      <c r="BJ129" s="3" t="s">
        <v>78</v>
      </c>
      <c r="BK129" s="158" t="n">
        <f aca="false">ROUND(I129*H129,1)</f>
        <v>0</v>
      </c>
      <c r="BL129" s="3" t="s">
        <v>242</v>
      </c>
      <c r="BM129" s="157" t="s">
        <v>974</v>
      </c>
    </row>
    <row r="130" s="22" customFormat="true" ht="15" hidden="false" customHeight="false" outlineLevel="0" collapsed="false">
      <c r="B130" s="23"/>
      <c r="D130" s="159" t="s">
        <v>132</v>
      </c>
      <c r="F130" s="160" t="s">
        <v>975</v>
      </c>
      <c r="I130" s="161"/>
      <c r="L130" s="23"/>
      <c r="M130" s="162"/>
      <c r="U130" s="54"/>
      <c r="AT130" s="3" t="s">
        <v>132</v>
      </c>
      <c r="AU130" s="3" t="s">
        <v>80</v>
      </c>
    </row>
    <row r="131" s="22" customFormat="true" ht="16.5" hidden="false" customHeight="true" outlineLevel="0" collapsed="false">
      <c r="B131" s="23"/>
      <c r="C131" s="146" t="s">
        <v>216</v>
      </c>
      <c r="D131" s="146" t="s">
        <v>124</v>
      </c>
      <c r="E131" s="147" t="s">
        <v>976</v>
      </c>
      <c r="F131" s="148" t="s">
        <v>977</v>
      </c>
      <c r="G131" s="149" t="s">
        <v>167</v>
      </c>
      <c r="H131" s="150" t="n">
        <v>1</v>
      </c>
      <c r="I131" s="151"/>
      <c r="J131" s="152" t="n">
        <f aca="false">ROUND(I131*H131,1)</f>
        <v>0</v>
      </c>
      <c r="K131" s="148" t="s">
        <v>128</v>
      </c>
      <c r="L131" s="23"/>
      <c r="M131" s="153"/>
      <c r="N131" s="154" t="s">
        <v>41</v>
      </c>
      <c r="P131" s="155" t="n">
        <f aca="false">O131*H131</f>
        <v>0</v>
      </c>
      <c r="Q131" s="155" t="n">
        <v>0.00031</v>
      </c>
      <c r="R131" s="155" t="n">
        <f aca="false">Q131*H131</f>
        <v>0.00031</v>
      </c>
      <c r="S131" s="155" t="n">
        <v>0</v>
      </c>
      <c r="T131" s="155" t="n">
        <f aca="false">S131*H131</f>
        <v>0</v>
      </c>
      <c r="U131" s="156"/>
      <c r="AR131" s="157" t="s">
        <v>242</v>
      </c>
      <c r="AT131" s="157" t="s">
        <v>124</v>
      </c>
      <c r="AU131" s="157" t="s">
        <v>80</v>
      </c>
      <c r="AY131" s="3" t="s">
        <v>119</v>
      </c>
      <c r="BE131" s="158" t="n">
        <f aca="false">IF(N131="základní",J131,0)</f>
        <v>0</v>
      </c>
      <c r="BF131" s="158" t="n">
        <f aca="false">IF(N131="snížená",J131,0)</f>
        <v>0</v>
      </c>
      <c r="BG131" s="158" t="n">
        <f aca="false">IF(N131="zákl. přenesená",J131,0)</f>
        <v>0</v>
      </c>
      <c r="BH131" s="158" t="n">
        <f aca="false">IF(N131="sníž. přenesená",J131,0)</f>
        <v>0</v>
      </c>
      <c r="BI131" s="158" t="n">
        <f aca="false">IF(N131="nulová",J131,0)</f>
        <v>0</v>
      </c>
      <c r="BJ131" s="3" t="s">
        <v>78</v>
      </c>
      <c r="BK131" s="158" t="n">
        <f aca="false">ROUND(I131*H131,1)</f>
        <v>0</v>
      </c>
      <c r="BL131" s="3" t="s">
        <v>242</v>
      </c>
      <c r="BM131" s="157" t="s">
        <v>978</v>
      </c>
    </row>
    <row r="132" s="22" customFormat="true" ht="15" hidden="false" customHeight="false" outlineLevel="0" collapsed="false">
      <c r="B132" s="23"/>
      <c r="D132" s="159" t="s">
        <v>132</v>
      </c>
      <c r="F132" s="160" t="s">
        <v>979</v>
      </c>
      <c r="I132" s="161"/>
      <c r="L132" s="23"/>
      <c r="M132" s="162"/>
      <c r="U132" s="54"/>
      <c r="AT132" s="3" t="s">
        <v>132</v>
      </c>
      <c r="AU132" s="3" t="s">
        <v>80</v>
      </c>
    </row>
    <row r="133" s="22" customFormat="true" ht="16.5" hidden="false" customHeight="true" outlineLevel="0" collapsed="false">
      <c r="B133" s="23"/>
      <c r="C133" s="146" t="s">
        <v>223</v>
      </c>
      <c r="D133" s="146" t="s">
        <v>124</v>
      </c>
      <c r="E133" s="147" t="s">
        <v>980</v>
      </c>
      <c r="F133" s="148" t="s">
        <v>981</v>
      </c>
      <c r="G133" s="149" t="s">
        <v>290</v>
      </c>
      <c r="H133" s="150" t="n">
        <v>2.7</v>
      </c>
      <c r="I133" s="151"/>
      <c r="J133" s="152" t="n">
        <f aca="false">ROUND(I133*H133,1)</f>
        <v>0</v>
      </c>
      <c r="K133" s="148" t="s">
        <v>128</v>
      </c>
      <c r="L133" s="23"/>
      <c r="M133" s="153"/>
      <c r="N133" s="154" t="s">
        <v>41</v>
      </c>
      <c r="P133" s="155" t="n">
        <f aca="false">O133*H133</f>
        <v>0</v>
      </c>
      <c r="Q133" s="155" t="n">
        <v>0.00142</v>
      </c>
      <c r="R133" s="155" t="n">
        <f aca="false">Q133*H133</f>
        <v>0.003834</v>
      </c>
      <c r="S133" s="155" t="n">
        <v>0</v>
      </c>
      <c r="T133" s="155" t="n">
        <f aca="false">S133*H133</f>
        <v>0</v>
      </c>
      <c r="U133" s="156"/>
      <c r="AR133" s="157" t="s">
        <v>242</v>
      </c>
      <c r="AT133" s="157" t="s">
        <v>124</v>
      </c>
      <c r="AU133" s="157" t="s">
        <v>80</v>
      </c>
      <c r="AY133" s="3" t="s">
        <v>119</v>
      </c>
      <c r="BE133" s="158" t="n">
        <f aca="false">IF(N133="základní",J133,0)</f>
        <v>0</v>
      </c>
      <c r="BF133" s="158" t="n">
        <f aca="false">IF(N133="snížená",J133,0)</f>
        <v>0</v>
      </c>
      <c r="BG133" s="158" t="n">
        <f aca="false">IF(N133="zákl. přenesená",J133,0)</f>
        <v>0</v>
      </c>
      <c r="BH133" s="158" t="n">
        <f aca="false">IF(N133="sníž. přenesená",J133,0)</f>
        <v>0</v>
      </c>
      <c r="BI133" s="158" t="n">
        <f aca="false">IF(N133="nulová",J133,0)</f>
        <v>0</v>
      </c>
      <c r="BJ133" s="3" t="s">
        <v>78</v>
      </c>
      <c r="BK133" s="158" t="n">
        <f aca="false">ROUND(I133*H133,1)</f>
        <v>0</v>
      </c>
      <c r="BL133" s="3" t="s">
        <v>242</v>
      </c>
      <c r="BM133" s="157" t="s">
        <v>982</v>
      </c>
    </row>
    <row r="134" s="22" customFormat="true" ht="15" hidden="false" customHeight="false" outlineLevel="0" collapsed="false">
      <c r="B134" s="23"/>
      <c r="D134" s="159" t="s">
        <v>132</v>
      </c>
      <c r="F134" s="160" t="s">
        <v>983</v>
      </c>
      <c r="I134" s="161"/>
      <c r="L134" s="23"/>
      <c r="M134" s="162"/>
      <c r="U134" s="54"/>
      <c r="AT134" s="3" t="s">
        <v>132</v>
      </c>
      <c r="AU134" s="3" t="s">
        <v>80</v>
      </c>
    </row>
    <row r="135" s="22" customFormat="true" ht="16.5" hidden="false" customHeight="true" outlineLevel="0" collapsed="false">
      <c r="B135" s="23"/>
      <c r="C135" s="146" t="s">
        <v>230</v>
      </c>
      <c r="D135" s="146" t="s">
        <v>124</v>
      </c>
      <c r="E135" s="147" t="s">
        <v>984</v>
      </c>
      <c r="F135" s="148" t="s">
        <v>985</v>
      </c>
      <c r="G135" s="149" t="s">
        <v>290</v>
      </c>
      <c r="H135" s="150" t="n">
        <v>3.5</v>
      </c>
      <c r="I135" s="151"/>
      <c r="J135" s="152" t="n">
        <f aca="false">ROUND(I135*H135,1)</f>
        <v>0</v>
      </c>
      <c r="K135" s="148" t="s">
        <v>128</v>
      </c>
      <c r="L135" s="23"/>
      <c r="M135" s="153"/>
      <c r="N135" s="154" t="s">
        <v>41</v>
      </c>
      <c r="P135" s="155" t="n">
        <f aca="false">O135*H135</f>
        <v>0</v>
      </c>
      <c r="Q135" s="155" t="n">
        <v>0.00201</v>
      </c>
      <c r="R135" s="155" t="n">
        <f aca="false">Q135*H135</f>
        <v>0.007035</v>
      </c>
      <c r="S135" s="155" t="n">
        <v>0</v>
      </c>
      <c r="T135" s="155" t="n">
        <f aca="false">S135*H135</f>
        <v>0</v>
      </c>
      <c r="U135" s="156"/>
      <c r="AR135" s="157" t="s">
        <v>242</v>
      </c>
      <c r="AT135" s="157" t="s">
        <v>124</v>
      </c>
      <c r="AU135" s="157" t="s">
        <v>80</v>
      </c>
      <c r="AY135" s="3" t="s">
        <v>119</v>
      </c>
      <c r="BE135" s="158" t="n">
        <f aca="false">IF(N135="základní",J135,0)</f>
        <v>0</v>
      </c>
      <c r="BF135" s="158" t="n">
        <f aca="false">IF(N135="snížená",J135,0)</f>
        <v>0</v>
      </c>
      <c r="BG135" s="158" t="n">
        <f aca="false">IF(N135="zákl. přenesená",J135,0)</f>
        <v>0</v>
      </c>
      <c r="BH135" s="158" t="n">
        <f aca="false">IF(N135="sníž. přenesená",J135,0)</f>
        <v>0</v>
      </c>
      <c r="BI135" s="158" t="n">
        <f aca="false">IF(N135="nulová",J135,0)</f>
        <v>0</v>
      </c>
      <c r="BJ135" s="3" t="s">
        <v>78</v>
      </c>
      <c r="BK135" s="158" t="n">
        <f aca="false">ROUND(I135*H135,1)</f>
        <v>0</v>
      </c>
      <c r="BL135" s="3" t="s">
        <v>242</v>
      </c>
      <c r="BM135" s="157" t="s">
        <v>986</v>
      </c>
    </row>
    <row r="136" s="22" customFormat="true" ht="15" hidden="false" customHeight="false" outlineLevel="0" collapsed="false">
      <c r="B136" s="23"/>
      <c r="D136" s="159" t="s">
        <v>132</v>
      </c>
      <c r="F136" s="160" t="s">
        <v>987</v>
      </c>
      <c r="I136" s="161"/>
      <c r="L136" s="23"/>
      <c r="M136" s="162"/>
      <c r="U136" s="54"/>
      <c r="AT136" s="3" t="s">
        <v>132</v>
      </c>
      <c r="AU136" s="3" t="s">
        <v>80</v>
      </c>
    </row>
    <row r="137" s="22" customFormat="true" ht="16.5" hidden="false" customHeight="true" outlineLevel="0" collapsed="false">
      <c r="B137" s="23"/>
      <c r="C137" s="198" t="s">
        <v>242</v>
      </c>
      <c r="D137" s="198" t="s">
        <v>577</v>
      </c>
      <c r="E137" s="199" t="s">
        <v>988</v>
      </c>
      <c r="F137" s="200" t="s">
        <v>989</v>
      </c>
      <c r="G137" s="201" t="s">
        <v>167</v>
      </c>
      <c r="H137" s="202" t="n">
        <v>1</v>
      </c>
      <c r="I137" s="203"/>
      <c r="J137" s="204" t="n">
        <f aca="false">ROUND(I137*H137,1)</f>
        <v>0</v>
      </c>
      <c r="K137" s="200" t="s">
        <v>128</v>
      </c>
      <c r="L137" s="205"/>
      <c r="M137" s="206"/>
      <c r="N137" s="207" t="s">
        <v>41</v>
      </c>
      <c r="P137" s="155" t="n">
        <f aca="false">O137*H137</f>
        <v>0</v>
      </c>
      <c r="Q137" s="155" t="n">
        <v>0.00086</v>
      </c>
      <c r="R137" s="155" t="n">
        <f aca="false">Q137*H137</f>
        <v>0.00086</v>
      </c>
      <c r="S137" s="155" t="n">
        <v>0</v>
      </c>
      <c r="T137" s="155" t="n">
        <f aca="false">S137*H137</f>
        <v>0</v>
      </c>
      <c r="U137" s="156"/>
      <c r="AR137" s="157" t="s">
        <v>355</v>
      </c>
      <c r="AT137" s="157" t="s">
        <v>577</v>
      </c>
      <c r="AU137" s="157" t="s">
        <v>80</v>
      </c>
      <c r="AY137" s="3" t="s">
        <v>119</v>
      </c>
      <c r="BE137" s="158" t="n">
        <f aca="false">IF(N137="základní",J137,0)</f>
        <v>0</v>
      </c>
      <c r="BF137" s="158" t="n">
        <f aca="false">IF(N137="snížená",J137,0)</f>
        <v>0</v>
      </c>
      <c r="BG137" s="158" t="n">
        <f aca="false">IF(N137="zákl. přenesená",J137,0)</f>
        <v>0</v>
      </c>
      <c r="BH137" s="158" t="n">
        <f aca="false">IF(N137="sníž. přenesená",J137,0)</f>
        <v>0</v>
      </c>
      <c r="BI137" s="158" t="n">
        <f aca="false">IF(N137="nulová",J137,0)</f>
        <v>0</v>
      </c>
      <c r="BJ137" s="3" t="s">
        <v>78</v>
      </c>
      <c r="BK137" s="158" t="n">
        <f aca="false">ROUND(I137*H137,1)</f>
        <v>0</v>
      </c>
      <c r="BL137" s="3" t="s">
        <v>242</v>
      </c>
      <c r="BM137" s="157" t="s">
        <v>990</v>
      </c>
    </row>
    <row r="138" s="22" customFormat="true" ht="16.5" hidden="false" customHeight="true" outlineLevel="0" collapsed="false">
      <c r="B138" s="23"/>
      <c r="C138" s="146" t="s">
        <v>248</v>
      </c>
      <c r="D138" s="146" t="s">
        <v>124</v>
      </c>
      <c r="E138" s="147" t="s">
        <v>991</v>
      </c>
      <c r="F138" s="148" t="s">
        <v>992</v>
      </c>
      <c r="G138" s="149" t="s">
        <v>290</v>
      </c>
      <c r="H138" s="150" t="n">
        <v>4</v>
      </c>
      <c r="I138" s="151"/>
      <c r="J138" s="152" t="n">
        <f aca="false">ROUND(I138*H138,1)</f>
        <v>0</v>
      </c>
      <c r="K138" s="148" t="s">
        <v>128</v>
      </c>
      <c r="L138" s="23"/>
      <c r="M138" s="153"/>
      <c r="N138" s="154" t="s">
        <v>41</v>
      </c>
      <c r="P138" s="155" t="n">
        <f aca="false">O138*H138</f>
        <v>0</v>
      </c>
      <c r="Q138" s="155" t="n">
        <v>0.00224</v>
      </c>
      <c r="R138" s="155" t="n">
        <f aca="false">Q138*H138</f>
        <v>0.00896</v>
      </c>
      <c r="S138" s="155" t="n">
        <v>0</v>
      </c>
      <c r="T138" s="155" t="n">
        <f aca="false">S138*H138</f>
        <v>0</v>
      </c>
      <c r="U138" s="156"/>
      <c r="AR138" s="157" t="s">
        <v>242</v>
      </c>
      <c r="AT138" s="157" t="s">
        <v>124</v>
      </c>
      <c r="AU138" s="157" t="s">
        <v>80</v>
      </c>
      <c r="AY138" s="3" t="s">
        <v>119</v>
      </c>
      <c r="BE138" s="158" t="n">
        <f aca="false">IF(N138="základní",J138,0)</f>
        <v>0</v>
      </c>
      <c r="BF138" s="158" t="n">
        <f aca="false">IF(N138="snížená",J138,0)</f>
        <v>0</v>
      </c>
      <c r="BG138" s="158" t="n">
        <f aca="false">IF(N138="zákl. přenesená",J138,0)</f>
        <v>0</v>
      </c>
      <c r="BH138" s="158" t="n">
        <f aca="false">IF(N138="sníž. přenesená",J138,0)</f>
        <v>0</v>
      </c>
      <c r="BI138" s="158" t="n">
        <f aca="false">IF(N138="nulová",J138,0)</f>
        <v>0</v>
      </c>
      <c r="BJ138" s="3" t="s">
        <v>78</v>
      </c>
      <c r="BK138" s="158" t="n">
        <f aca="false">ROUND(I138*H138,1)</f>
        <v>0</v>
      </c>
      <c r="BL138" s="3" t="s">
        <v>242</v>
      </c>
      <c r="BM138" s="157" t="s">
        <v>993</v>
      </c>
    </row>
    <row r="139" s="22" customFormat="true" ht="15" hidden="false" customHeight="false" outlineLevel="0" collapsed="false">
      <c r="B139" s="23"/>
      <c r="D139" s="159" t="s">
        <v>132</v>
      </c>
      <c r="F139" s="160" t="s">
        <v>994</v>
      </c>
      <c r="I139" s="161"/>
      <c r="L139" s="23"/>
      <c r="M139" s="162"/>
      <c r="U139" s="54"/>
      <c r="AT139" s="3" t="s">
        <v>132</v>
      </c>
      <c r="AU139" s="3" t="s">
        <v>80</v>
      </c>
    </row>
    <row r="140" s="22" customFormat="true" ht="16.5" hidden="false" customHeight="true" outlineLevel="0" collapsed="false">
      <c r="B140" s="23"/>
      <c r="C140" s="146" t="s">
        <v>259</v>
      </c>
      <c r="D140" s="146" t="s">
        <v>124</v>
      </c>
      <c r="E140" s="147" t="s">
        <v>995</v>
      </c>
      <c r="F140" s="148" t="s">
        <v>996</v>
      </c>
      <c r="G140" s="149" t="s">
        <v>290</v>
      </c>
      <c r="H140" s="150" t="n">
        <v>6.5</v>
      </c>
      <c r="I140" s="151"/>
      <c r="J140" s="152" t="n">
        <f aca="false">ROUND(I140*H140,1)</f>
        <v>0</v>
      </c>
      <c r="K140" s="148" t="s">
        <v>128</v>
      </c>
      <c r="L140" s="23"/>
      <c r="M140" s="153"/>
      <c r="N140" s="154" t="s">
        <v>41</v>
      </c>
      <c r="P140" s="155" t="n">
        <f aca="false">O140*H140</f>
        <v>0</v>
      </c>
      <c r="Q140" s="155" t="n">
        <v>0.00071</v>
      </c>
      <c r="R140" s="155" t="n">
        <f aca="false">Q140*H140</f>
        <v>0.004615</v>
      </c>
      <c r="S140" s="155" t="n">
        <v>0</v>
      </c>
      <c r="T140" s="155" t="n">
        <f aca="false">S140*H140</f>
        <v>0</v>
      </c>
      <c r="U140" s="156"/>
      <c r="AR140" s="157" t="s">
        <v>242</v>
      </c>
      <c r="AT140" s="157" t="s">
        <v>124</v>
      </c>
      <c r="AU140" s="157" t="s">
        <v>80</v>
      </c>
      <c r="AY140" s="3" t="s">
        <v>119</v>
      </c>
      <c r="BE140" s="158" t="n">
        <f aca="false">IF(N140="základní",J140,0)</f>
        <v>0</v>
      </c>
      <c r="BF140" s="158" t="n">
        <f aca="false">IF(N140="snížená",J140,0)</f>
        <v>0</v>
      </c>
      <c r="BG140" s="158" t="n">
        <f aca="false">IF(N140="zákl. přenesená",J140,0)</f>
        <v>0</v>
      </c>
      <c r="BH140" s="158" t="n">
        <f aca="false">IF(N140="sníž. přenesená",J140,0)</f>
        <v>0</v>
      </c>
      <c r="BI140" s="158" t="n">
        <f aca="false">IF(N140="nulová",J140,0)</f>
        <v>0</v>
      </c>
      <c r="BJ140" s="3" t="s">
        <v>78</v>
      </c>
      <c r="BK140" s="158" t="n">
        <f aca="false">ROUND(I140*H140,1)</f>
        <v>0</v>
      </c>
      <c r="BL140" s="3" t="s">
        <v>242</v>
      </c>
      <c r="BM140" s="157" t="s">
        <v>997</v>
      </c>
    </row>
    <row r="141" s="22" customFormat="true" ht="15" hidden="false" customHeight="false" outlineLevel="0" collapsed="false">
      <c r="B141" s="23"/>
      <c r="D141" s="159" t="s">
        <v>132</v>
      </c>
      <c r="F141" s="160" t="s">
        <v>998</v>
      </c>
      <c r="I141" s="161"/>
      <c r="L141" s="23"/>
      <c r="M141" s="162"/>
      <c r="U141" s="54"/>
      <c r="AT141" s="3" t="s">
        <v>132</v>
      </c>
      <c r="AU141" s="3" t="s">
        <v>80</v>
      </c>
    </row>
    <row r="142" s="22" customFormat="true" ht="16.5" hidden="false" customHeight="true" outlineLevel="0" collapsed="false">
      <c r="B142" s="23"/>
      <c r="C142" s="146" t="s">
        <v>277</v>
      </c>
      <c r="D142" s="146" t="s">
        <v>124</v>
      </c>
      <c r="E142" s="147" t="s">
        <v>999</v>
      </c>
      <c r="F142" s="148" t="s">
        <v>1000</v>
      </c>
      <c r="G142" s="149" t="s">
        <v>290</v>
      </c>
      <c r="H142" s="150" t="n">
        <v>4</v>
      </c>
      <c r="I142" s="151"/>
      <c r="J142" s="152" t="n">
        <f aca="false">ROUND(I142*H142,1)</f>
        <v>0</v>
      </c>
      <c r="K142" s="148" t="s">
        <v>128</v>
      </c>
      <c r="L142" s="23"/>
      <c r="M142" s="153"/>
      <c r="N142" s="154" t="s">
        <v>41</v>
      </c>
      <c r="P142" s="155" t="n">
        <f aca="false">O142*H142</f>
        <v>0</v>
      </c>
      <c r="Q142" s="155" t="n">
        <v>0.00048</v>
      </c>
      <c r="R142" s="155" t="n">
        <f aca="false">Q142*H142</f>
        <v>0.00192</v>
      </c>
      <c r="S142" s="155" t="n">
        <v>0</v>
      </c>
      <c r="T142" s="155" t="n">
        <f aca="false">S142*H142</f>
        <v>0</v>
      </c>
      <c r="U142" s="156"/>
      <c r="AR142" s="157" t="s">
        <v>242</v>
      </c>
      <c r="AT142" s="157" t="s">
        <v>124</v>
      </c>
      <c r="AU142" s="157" t="s">
        <v>80</v>
      </c>
      <c r="AY142" s="3" t="s">
        <v>119</v>
      </c>
      <c r="BE142" s="158" t="n">
        <f aca="false">IF(N142="základní",J142,0)</f>
        <v>0</v>
      </c>
      <c r="BF142" s="158" t="n">
        <f aca="false">IF(N142="snížená",J142,0)</f>
        <v>0</v>
      </c>
      <c r="BG142" s="158" t="n">
        <f aca="false">IF(N142="zákl. přenesená",J142,0)</f>
        <v>0</v>
      </c>
      <c r="BH142" s="158" t="n">
        <f aca="false">IF(N142="sníž. přenesená",J142,0)</f>
        <v>0</v>
      </c>
      <c r="BI142" s="158" t="n">
        <f aca="false">IF(N142="nulová",J142,0)</f>
        <v>0</v>
      </c>
      <c r="BJ142" s="3" t="s">
        <v>78</v>
      </c>
      <c r="BK142" s="158" t="n">
        <f aca="false">ROUND(I142*H142,1)</f>
        <v>0</v>
      </c>
      <c r="BL142" s="3" t="s">
        <v>242</v>
      </c>
      <c r="BM142" s="157" t="s">
        <v>1001</v>
      </c>
    </row>
    <row r="143" s="22" customFormat="true" ht="15" hidden="false" customHeight="false" outlineLevel="0" collapsed="false">
      <c r="B143" s="23"/>
      <c r="D143" s="159" t="s">
        <v>132</v>
      </c>
      <c r="F143" s="160" t="s">
        <v>1002</v>
      </c>
      <c r="I143" s="161"/>
      <c r="L143" s="23"/>
      <c r="M143" s="162"/>
      <c r="U143" s="54"/>
      <c r="AT143" s="3" t="s">
        <v>132</v>
      </c>
      <c r="AU143" s="3" t="s">
        <v>80</v>
      </c>
    </row>
    <row r="144" s="22" customFormat="true" ht="16.5" hidden="false" customHeight="true" outlineLevel="0" collapsed="false">
      <c r="B144" s="23"/>
      <c r="C144" s="146" t="s">
        <v>282</v>
      </c>
      <c r="D144" s="146" t="s">
        <v>124</v>
      </c>
      <c r="E144" s="147" t="s">
        <v>1003</v>
      </c>
      <c r="F144" s="148" t="s">
        <v>1004</v>
      </c>
      <c r="G144" s="149" t="s">
        <v>167</v>
      </c>
      <c r="H144" s="150" t="n">
        <v>2</v>
      </c>
      <c r="I144" s="151"/>
      <c r="J144" s="152" t="n">
        <f aca="false">ROUND(I144*H144,1)</f>
        <v>0</v>
      </c>
      <c r="K144" s="148"/>
      <c r="L144" s="23"/>
      <c r="M144" s="153"/>
      <c r="N144" s="154" t="s">
        <v>41</v>
      </c>
      <c r="P144" s="155" t="n">
        <f aca="false">O144*H144</f>
        <v>0</v>
      </c>
      <c r="Q144" s="155" t="n">
        <v>0.001</v>
      </c>
      <c r="R144" s="155" t="n">
        <f aca="false">Q144*H144</f>
        <v>0.002</v>
      </c>
      <c r="S144" s="155" t="n">
        <v>0</v>
      </c>
      <c r="T144" s="155" t="n">
        <f aca="false">S144*H144</f>
        <v>0</v>
      </c>
      <c r="U144" s="156"/>
      <c r="AR144" s="157" t="s">
        <v>242</v>
      </c>
      <c r="AT144" s="157" t="s">
        <v>124</v>
      </c>
      <c r="AU144" s="157" t="s">
        <v>80</v>
      </c>
      <c r="AY144" s="3" t="s">
        <v>119</v>
      </c>
      <c r="BE144" s="158" t="n">
        <f aca="false">IF(N144="základní",J144,0)</f>
        <v>0</v>
      </c>
      <c r="BF144" s="158" t="n">
        <f aca="false">IF(N144="snížená",J144,0)</f>
        <v>0</v>
      </c>
      <c r="BG144" s="158" t="n">
        <f aca="false">IF(N144="zákl. přenesená",J144,0)</f>
        <v>0</v>
      </c>
      <c r="BH144" s="158" t="n">
        <f aca="false">IF(N144="sníž. přenesená",J144,0)</f>
        <v>0</v>
      </c>
      <c r="BI144" s="158" t="n">
        <f aca="false">IF(N144="nulová",J144,0)</f>
        <v>0</v>
      </c>
      <c r="BJ144" s="3" t="s">
        <v>78</v>
      </c>
      <c r="BK144" s="158" t="n">
        <f aca="false">ROUND(I144*H144,1)</f>
        <v>0</v>
      </c>
      <c r="BL144" s="3" t="s">
        <v>242</v>
      </c>
      <c r="BM144" s="157" t="s">
        <v>1005</v>
      </c>
    </row>
    <row r="145" s="22" customFormat="true" ht="16.5" hidden="false" customHeight="true" outlineLevel="0" collapsed="false">
      <c r="B145" s="23"/>
      <c r="C145" s="146" t="s">
        <v>7</v>
      </c>
      <c r="D145" s="146" t="s">
        <v>124</v>
      </c>
      <c r="E145" s="147" t="s">
        <v>1006</v>
      </c>
      <c r="F145" s="148" t="s">
        <v>1007</v>
      </c>
      <c r="G145" s="149" t="s">
        <v>167</v>
      </c>
      <c r="H145" s="150" t="n">
        <v>3</v>
      </c>
      <c r="I145" s="151"/>
      <c r="J145" s="152" t="n">
        <f aca="false">ROUND(I145*H145,1)</f>
        <v>0</v>
      </c>
      <c r="K145" s="148" t="s">
        <v>128</v>
      </c>
      <c r="L145" s="23"/>
      <c r="M145" s="153"/>
      <c r="N145" s="154" t="s">
        <v>41</v>
      </c>
      <c r="P145" s="155" t="n">
        <f aca="false">O145*H145</f>
        <v>0</v>
      </c>
      <c r="Q145" s="155" t="n">
        <v>0</v>
      </c>
      <c r="R145" s="155" t="n">
        <f aca="false">Q145*H145</f>
        <v>0</v>
      </c>
      <c r="S145" s="155" t="n">
        <v>0</v>
      </c>
      <c r="T145" s="155" t="n">
        <f aca="false">S145*H145</f>
        <v>0</v>
      </c>
      <c r="U145" s="156"/>
      <c r="AR145" s="157" t="s">
        <v>242</v>
      </c>
      <c r="AT145" s="157" t="s">
        <v>124</v>
      </c>
      <c r="AU145" s="157" t="s">
        <v>80</v>
      </c>
      <c r="AY145" s="3" t="s">
        <v>119</v>
      </c>
      <c r="BE145" s="158" t="n">
        <f aca="false">IF(N145="základní",J145,0)</f>
        <v>0</v>
      </c>
      <c r="BF145" s="158" t="n">
        <f aca="false">IF(N145="snížená",J145,0)</f>
        <v>0</v>
      </c>
      <c r="BG145" s="158" t="n">
        <f aca="false">IF(N145="zákl. přenesená",J145,0)</f>
        <v>0</v>
      </c>
      <c r="BH145" s="158" t="n">
        <f aca="false">IF(N145="sníž. přenesená",J145,0)</f>
        <v>0</v>
      </c>
      <c r="BI145" s="158" t="n">
        <f aca="false">IF(N145="nulová",J145,0)</f>
        <v>0</v>
      </c>
      <c r="BJ145" s="3" t="s">
        <v>78</v>
      </c>
      <c r="BK145" s="158" t="n">
        <f aca="false">ROUND(I145*H145,1)</f>
        <v>0</v>
      </c>
      <c r="BL145" s="3" t="s">
        <v>242</v>
      </c>
      <c r="BM145" s="157" t="s">
        <v>1008</v>
      </c>
    </row>
    <row r="146" s="22" customFormat="true" ht="15" hidden="false" customHeight="false" outlineLevel="0" collapsed="false">
      <c r="B146" s="23"/>
      <c r="D146" s="159" t="s">
        <v>132</v>
      </c>
      <c r="F146" s="160" t="s">
        <v>1009</v>
      </c>
      <c r="I146" s="161"/>
      <c r="L146" s="23"/>
      <c r="M146" s="162"/>
      <c r="U146" s="54"/>
      <c r="AT146" s="3" t="s">
        <v>132</v>
      </c>
      <c r="AU146" s="3" t="s">
        <v>80</v>
      </c>
    </row>
    <row r="147" s="22" customFormat="true" ht="21.75" hidden="false" customHeight="true" outlineLevel="0" collapsed="false">
      <c r="B147" s="23"/>
      <c r="C147" s="146" t="s">
        <v>294</v>
      </c>
      <c r="D147" s="146" t="s">
        <v>124</v>
      </c>
      <c r="E147" s="147" t="s">
        <v>1010</v>
      </c>
      <c r="F147" s="148" t="s">
        <v>1011</v>
      </c>
      <c r="G147" s="149" t="s">
        <v>167</v>
      </c>
      <c r="H147" s="150" t="n">
        <v>2</v>
      </c>
      <c r="I147" s="151"/>
      <c r="J147" s="152" t="n">
        <f aca="false">ROUND(I147*H147,1)</f>
        <v>0</v>
      </c>
      <c r="K147" s="148" t="s">
        <v>128</v>
      </c>
      <c r="L147" s="23"/>
      <c r="M147" s="153"/>
      <c r="N147" s="154" t="s">
        <v>41</v>
      </c>
      <c r="P147" s="155" t="n">
        <f aca="false">O147*H147</f>
        <v>0</v>
      </c>
      <c r="Q147" s="155" t="n">
        <v>0.00102</v>
      </c>
      <c r="R147" s="155" t="n">
        <f aca="false">Q147*H147</f>
        <v>0.00204</v>
      </c>
      <c r="S147" s="155" t="n">
        <v>0</v>
      </c>
      <c r="T147" s="155" t="n">
        <f aca="false">S147*H147</f>
        <v>0</v>
      </c>
      <c r="U147" s="156"/>
      <c r="AR147" s="157" t="s">
        <v>242</v>
      </c>
      <c r="AT147" s="157" t="s">
        <v>124</v>
      </c>
      <c r="AU147" s="157" t="s">
        <v>80</v>
      </c>
      <c r="AY147" s="3" t="s">
        <v>119</v>
      </c>
      <c r="BE147" s="158" t="n">
        <f aca="false">IF(N147="základní",J147,0)</f>
        <v>0</v>
      </c>
      <c r="BF147" s="158" t="n">
        <f aca="false">IF(N147="snížená",J147,0)</f>
        <v>0</v>
      </c>
      <c r="BG147" s="158" t="n">
        <f aca="false">IF(N147="zákl. přenesená",J147,0)</f>
        <v>0</v>
      </c>
      <c r="BH147" s="158" t="n">
        <f aca="false">IF(N147="sníž. přenesená",J147,0)</f>
        <v>0</v>
      </c>
      <c r="BI147" s="158" t="n">
        <f aca="false">IF(N147="nulová",J147,0)</f>
        <v>0</v>
      </c>
      <c r="BJ147" s="3" t="s">
        <v>78</v>
      </c>
      <c r="BK147" s="158" t="n">
        <f aca="false">ROUND(I147*H147,1)</f>
        <v>0</v>
      </c>
      <c r="BL147" s="3" t="s">
        <v>242</v>
      </c>
      <c r="BM147" s="157" t="s">
        <v>1012</v>
      </c>
    </row>
    <row r="148" s="22" customFormat="true" ht="15" hidden="false" customHeight="false" outlineLevel="0" collapsed="false">
      <c r="B148" s="23"/>
      <c r="D148" s="159" t="s">
        <v>132</v>
      </c>
      <c r="F148" s="160" t="s">
        <v>1013</v>
      </c>
      <c r="I148" s="161"/>
      <c r="L148" s="23"/>
      <c r="M148" s="162"/>
      <c r="U148" s="54"/>
      <c r="AT148" s="3" t="s">
        <v>132</v>
      </c>
      <c r="AU148" s="3" t="s">
        <v>80</v>
      </c>
    </row>
    <row r="149" s="22" customFormat="true" ht="16.5" hidden="false" customHeight="true" outlineLevel="0" collapsed="false">
      <c r="B149" s="23"/>
      <c r="C149" s="146" t="s">
        <v>299</v>
      </c>
      <c r="D149" s="146" t="s">
        <v>124</v>
      </c>
      <c r="E149" s="147" t="s">
        <v>1014</v>
      </c>
      <c r="F149" s="148" t="s">
        <v>1015</v>
      </c>
      <c r="G149" s="149" t="s">
        <v>290</v>
      </c>
      <c r="H149" s="150" t="n">
        <v>22</v>
      </c>
      <c r="I149" s="151"/>
      <c r="J149" s="152" t="n">
        <f aca="false">ROUND(I149*H149,1)</f>
        <v>0</v>
      </c>
      <c r="K149" s="148" t="s">
        <v>128</v>
      </c>
      <c r="L149" s="23"/>
      <c r="M149" s="153"/>
      <c r="N149" s="154" t="s">
        <v>41</v>
      </c>
      <c r="P149" s="155" t="n">
        <f aca="false">O149*H149</f>
        <v>0</v>
      </c>
      <c r="Q149" s="155" t="n">
        <v>0</v>
      </c>
      <c r="R149" s="155" t="n">
        <f aca="false">Q149*H149</f>
        <v>0</v>
      </c>
      <c r="S149" s="155" t="n">
        <v>0</v>
      </c>
      <c r="T149" s="155" t="n">
        <f aca="false">S149*H149</f>
        <v>0</v>
      </c>
      <c r="U149" s="156"/>
      <c r="AR149" s="157" t="s">
        <v>242</v>
      </c>
      <c r="AT149" s="157" t="s">
        <v>124</v>
      </c>
      <c r="AU149" s="157" t="s">
        <v>80</v>
      </c>
      <c r="AY149" s="3" t="s">
        <v>119</v>
      </c>
      <c r="BE149" s="158" t="n">
        <f aca="false">IF(N149="základní",J149,0)</f>
        <v>0</v>
      </c>
      <c r="BF149" s="158" t="n">
        <f aca="false">IF(N149="snížená",J149,0)</f>
        <v>0</v>
      </c>
      <c r="BG149" s="158" t="n">
        <f aca="false">IF(N149="zákl. přenesená",J149,0)</f>
        <v>0</v>
      </c>
      <c r="BH149" s="158" t="n">
        <f aca="false">IF(N149="sníž. přenesená",J149,0)</f>
        <v>0</v>
      </c>
      <c r="BI149" s="158" t="n">
        <f aca="false">IF(N149="nulová",J149,0)</f>
        <v>0</v>
      </c>
      <c r="BJ149" s="3" t="s">
        <v>78</v>
      </c>
      <c r="BK149" s="158" t="n">
        <f aca="false">ROUND(I149*H149,1)</f>
        <v>0</v>
      </c>
      <c r="BL149" s="3" t="s">
        <v>242</v>
      </c>
      <c r="BM149" s="157" t="s">
        <v>1016</v>
      </c>
    </row>
    <row r="150" s="22" customFormat="true" ht="15" hidden="false" customHeight="false" outlineLevel="0" collapsed="false">
      <c r="B150" s="23"/>
      <c r="D150" s="159" t="s">
        <v>132</v>
      </c>
      <c r="F150" s="160" t="s">
        <v>1017</v>
      </c>
      <c r="I150" s="161"/>
      <c r="L150" s="23"/>
      <c r="M150" s="162"/>
      <c r="U150" s="54"/>
      <c r="AT150" s="3" t="s">
        <v>132</v>
      </c>
      <c r="AU150" s="3" t="s">
        <v>80</v>
      </c>
    </row>
    <row r="151" s="22" customFormat="true" ht="16.5" hidden="false" customHeight="true" outlineLevel="0" collapsed="false">
      <c r="B151" s="23"/>
      <c r="C151" s="146" t="s">
        <v>307</v>
      </c>
      <c r="D151" s="146" t="s">
        <v>124</v>
      </c>
      <c r="E151" s="147" t="s">
        <v>1018</v>
      </c>
      <c r="F151" s="148" t="s">
        <v>1019</v>
      </c>
      <c r="G151" s="149" t="s">
        <v>947</v>
      </c>
      <c r="H151" s="150" t="n">
        <v>1</v>
      </c>
      <c r="I151" s="151"/>
      <c r="J151" s="152" t="n">
        <f aca="false">ROUND(I151*H151,1)</f>
        <v>0</v>
      </c>
      <c r="K151" s="148"/>
      <c r="L151" s="23"/>
      <c r="M151" s="153"/>
      <c r="N151" s="154" t="s">
        <v>41</v>
      </c>
      <c r="P151" s="155" t="n">
        <f aca="false">O151*H151</f>
        <v>0</v>
      </c>
      <c r="Q151" s="155" t="n">
        <v>0</v>
      </c>
      <c r="R151" s="155" t="n">
        <f aca="false">Q151*H151</f>
        <v>0</v>
      </c>
      <c r="S151" s="155" t="n">
        <v>0</v>
      </c>
      <c r="T151" s="155" t="n">
        <f aca="false">S151*H151</f>
        <v>0</v>
      </c>
      <c r="U151" s="156"/>
      <c r="AR151" s="157" t="s">
        <v>242</v>
      </c>
      <c r="AT151" s="157" t="s">
        <v>124</v>
      </c>
      <c r="AU151" s="157" t="s">
        <v>80</v>
      </c>
      <c r="AY151" s="3" t="s">
        <v>119</v>
      </c>
      <c r="BE151" s="158" t="n">
        <f aca="false">IF(N151="základní",J151,0)</f>
        <v>0</v>
      </c>
      <c r="BF151" s="158" t="n">
        <f aca="false">IF(N151="snížená",J151,0)</f>
        <v>0</v>
      </c>
      <c r="BG151" s="158" t="n">
        <f aca="false">IF(N151="zákl. přenesená",J151,0)</f>
        <v>0</v>
      </c>
      <c r="BH151" s="158" t="n">
        <f aca="false">IF(N151="sníž. přenesená",J151,0)</f>
        <v>0</v>
      </c>
      <c r="BI151" s="158" t="n">
        <f aca="false">IF(N151="nulová",J151,0)</f>
        <v>0</v>
      </c>
      <c r="BJ151" s="3" t="s">
        <v>78</v>
      </c>
      <c r="BK151" s="158" t="n">
        <f aca="false">ROUND(I151*H151,1)</f>
        <v>0</v>
      </c>
      <c r="BL151" s="3" t="s">
        <v>242</v>
      </c>
      <c r="BM151" s="157" t="s">
        <v>1020</v>
      </c>
    </row>
    <row r="152" s="22" customFormat="true" ht="24" hidden="false" customHeight="true" outlineLevel="0" collapsed="false">
      <c r="B152" s="23"/>
      <c r="C152" s="146" t="s">
        <v>312</v>
      </c>
      <c r="D152" s="146" t="s">
        <v>124</v>
      </c>
      <c r="E152" s="147" t="s">
        <v>1021</v>
      </c>
      <c r="F152" s="148" t="s">
        <v>1022</v>
      </c>
      <c r="G152" s="149" t="s">
        <v>644</v>
      </c>
      <c r="H152" s="208"/>
      <c r="I152" s="151"/>
      <c r="J152" s="152" t="n">
        <f aca="false">ROUND(I152*H152,1)</f>
        <v>0</v>
      </c>
      <c r="K152" s="148" t="s">
        <v>128</v>
      </c>
      <c r="L152" s="23"/>
      <c r="M152" s="153"/>
      <c r="N152" s="154" t="s">
        <v>41</v>
      </c>
      <c r="P152" s="155" t="n">
        <f aca="false">O152*H152</f>
        <v>0</v>
      </c>
      <c r="Q152" s="155" t="n">
        <v>0</v>
      </c>
      <c r="R152" s="155" t="n">
        <f aca="false">Q152*H152</f>
        <v>0</v>
      </c>
      <c r="S152" s="155" t="n">
        <v>0</v>
      </c>
      <c r="T152" s="155" t="n">
        <f aca="false">S152*H152</f>
        <v>0</v>
      </c>
      <c r="U152" s="156"/>
      <c r="AR152" s="157" t="s">
        <v>242</v>
      </c>
      <c r="AT152" s="157" t="s">
        <v>124</v>
      </c>
      <c r="AU152" s="157" t="s">
        <v>80</v>
      </c>
      <c r="AY152" s="3" t="s">
        <v>119</v>
      </c>
      <c r="BE152" s="158" t="n">
        <f aca="false">IF(N152="základní",J152,0)</f>
        <v>0</v>
      </c>
      <c r="BF152" s="158" t="n">
        <f aca="false">IF(N152="snížená",J152,0)</f>
        <v>0</v>
      </c>
      <c r="BG152" s="158" t="n">
        <f aca="false">IF(N152="zákl. přenesená",J152,0)</f>
        <v>0</v>
      </c>
      <c r="BH152" s="158" t="n">
        <f aca="false">IF(N152="sníž. přenesená",J152,0)</f>
        <v>0</v>
      </c>
      <c r="BI152" s="158" t="n">
        <f aca="false">IF(N152="nulová",J152,0)</f>
        <v>0</v>
      </c>
      <c r="BJ152" s="3" t="s">
        <v>78</v>
      </c>
      <c r="BK152" s="158" t="n">
        <f aca="false">ROUND(I152*H152,1)</f>
        <v>0</v>
      </c>
      <c r="BL152" s="3" t="s">
        <v>242</v>
      </c>
      <c r="BM152" s="157" t="s">
        <v>1023</v>
      </c>
    </row>
    <row r="153" s="22" customFormat="true" ht="15" hidden="false" customHeight="false" outlineLevel="0" collapsed="false">
      <c r="B153" s="23"/>
      <c r="D153" s="159" t="s">
        <v>132</v>
      </c>
      <c r="F153" s="160" t="s">
        <v>1024</v>
      </c>
      <c r="I153" s="161"/>
      <c r="L153" s="23"/>
      <c r="M153" s="162"/>
      <c r="U153" s="54"/>
      <c r="AT153" s="3" t="s">
        <v>132</v>
      </c>
      <c r="AU153" s="3" t="s">
        <v>80</v>
      </c>
    </row>
    <row r="154" s="22" customFormat="true" ht="16.5" hidden="false" customHeight="true" outlineLevel="0" collapsed="false">
      <c r="B154" s="23"/>
      <c r="C154" s="146" t="s">
        <v>318</v>
      </c>
      <c r="D154" s="146" t="s">
        <v>124</v>
      </c>
      <c r="E154" s="147" t="s">
        <v>1025</v>
      </c>
      <c r="F154" s="148" t="s">
        <v>1026</v>
      </c>
      <c r="G154" s="149" t="s">
        <v>644</v>
      </c>
      <c r="H154" s="208"/>
      <c r="I154" s="151"/>
      <c r="J154" s="152" t="n">
        <f aca="false">ROUND(I154*H154,1)</f>
        <v>0</v>
      </c>
      <c r="K154" s="148"/>
      <c r="L154" s="23"/>
      <c r="M154" s="153"/>
      <c r="N154" s="154" t="s">
        <v>41</v>
      </c>
      <c r="P154" s="155" t="n">
        <f aca="false">O154*H154</f>
        <v>0</v>
      </c>
      <c r="Q154" s="155" t="n">
        <v>0</v>
      </c>
      <c r="R154" s="155" t="n">
        <f aca="false">Q154*H154</f>
        <v>0</v>
      </c>
      <c r="S154" s="155" t="n">
        <v>0</v>
      </c>
      <c r="T154" s="155" t="n">
        <f aca="false">S154*H154</f>
        <v>0</v>
      </c>
      <c r="U154" s="156"/>
      <c r="AR154" s="157" t="s">
        <v>242</v>
      </c>
      <c r="AT154" s="157" t="s">
        <v>124</v>
      </c>
      <c r="AU154" s="157" t="s">
        <v>80</v>
      </c>
      <c r="AY154" s="3" t="s">
        <v>119</v>
      </c>
      <c r="BE154" s="158" t="n">
        <f aca="false">IF(N154="základní",J154,0)</f>
        <v>0</v>
      </c>
      <c r="BF154" s="158" t="n">
        <f aca="false">IF(N154="snížená",J154,0)</f>
        <v>0</v>
      </c>
      <c r="BG154" s="158" t="n">
        <f aca="false">IF(N154="zákl. přenesená",J154,0)</f>
        <v>0</v>
      </c>
      <c r="BH154" s="158" t="n">
        <f aca="false">IF(N154="sníž. přenesená",J154,0)</f>
        <v>0</v>
      </c>
      <c r="BI154" s="158" t="n">
        <f aca="false">IF(N154="nulová",J154,0)</f>
        <v>0</v>
      </c>
      <c r="BJ154" s="3" t="s">
        <v>78</v>
      </c>
      <c r="BK154" s="158" t="n">
        <f aca="false">ROUND(I154*H154,1)</f>
        <v>0</v>
      </c>
      <c r="BL154" s="3" t="s">
        <v>242</v>
      </c>
      <c r="BM154" s="157" t="s">
        <v>1027</v>
      </c>
    </row>
    <row r="155" s="133" customFormat="true" ht="22.5" hidden="false" customHeight="true" outlineLevel="0" collapsed="false">
      <c r="B155" s="134"/>
      <c r="D155" s="135" t="s">
        <v>69</v>
      </c>
      <c r="E155" s="144" t="s">
        <v>1028</v>
      </c>
      <c r="F155" s="144" t="s">
        <v>1029</v>
      </c>
      <c r="I155" s="137"/>
      <c r="J155" s="145" t="n">
        <f aca="false">BK155</f>
        <v>0</v>
      </c>
      <c r="L155" s="134"/>
      <c r="M155" s="139"/>
      <c r="P155" s="140" t="n">
        <f aca="false">SUM(P156:P176)</f>
        <v>0</v>
      </c>
      <c r="R155" s="140" t="n">
        <f aca="false">SUM(R156:R176)</f>
        <v>0.03268</v>
      </c>
      <c r="T155" s="140" t="n">
        <f aca="false">SUM(T156:T176)</f>
        <v>0</v>
      </c>
      <c r="U155" s="141"/>
      <c r="AR155" s="135" t="s">
        <v>80</v>
      </c>
      <c r="AT155" s="142" t="s">
        <v>69</v>
      </c>
      <c r="AU155" s="142" t="s">
        <v>78</v>
      </c>
      <c r="AY155" s="135" t="s">
        <v>119</v>
      </c>
      <c r="BK155" s="143" t="n">
        <f aca="false">SUM(BK156:BK176)</f>
        <v>0</v>
      </c>
    </row>
    <row r="156" s="22" customFormat="true" ht="21.75" hidden="false" customHeight="true" outlineLevel="0" collapsed="false">
      <c r="B156" s="23"/>
      <c r="C156" s="146" t="s">
        <v>324</v>
      </c>
      <c r="D156" s="146" t="s">
        <v>124</v>
      </c>
      <c r="E156" s="147" t="s">
        <v>1030</v>
      </c>
      <c r="F156" s="148" t="s">
        <v>1031</v>
      </c>
      <c r="G156" s="149" t="s">
        <v>290</v>
      </c>
      <c r="H156" s="150" t="n">
        <v>24</v>
      </c>
      <c r="I156" s="151"/>
      <c r="J156" s="152" t="n">
        <f aca="false">ROUND(I156*H156,1)</f>
        <v>0</v>
      </c>
      <c r="K156" s="148" t="s">
        <v>128</v>
      </c>
      <c r="L156" s="23"/>
      <c r="M156" s="153"/>
      <c r="N156" s="154" t="s">
        <v>41</v>
      </c>
      <c r="P156" s="155" t="n">
        <f aca="false">O156*H156</f>
        <v>0</v>
      </c>
      <c r="Q156" s="155" t="n">
        <v>0.00116</v>
      </c>
      <c r="R156" s="155" t="n">
        <f aca="false">Q156*H156</f>
        <v>0.02784</v>
      </c>
      <c r="S156" s="155" t="n">
        <v>0</v>
      </c>
      <c r="T156" s="155" t="n">
        <f aca="false">S156*H156</f>
        <v>0</v>
      </c>
      <c r="U156" s="156"/>
      <c r="AR156" s="157" t="s">
        <v>242</v>
      </c>
      <c r="AT156" s="157" t="s">
        <v>124</v>
      </c>
      <c r="AU156" s="157" t="s">
        <v>80</v>
      </c>
      <c r="AY156" s="3" t="s">
        <v>119</v>
      </c>
      <c r="BE156" s="158" t="n">
        <f aca="false">IF(N156="základní",J156,0)</f>
        <v>0</v>
      </c>
      <c r="BF156" s="158" t="n">
        <f aca="false">IF(N156="snížená",J156,0)</f>
        <v>0</v>
      </c>
      <c r="BG156" s="158" t="n">
        <f aca="false">IF(N156="zákl. přenesená",J156,0)</f>
        <v>0</v>
      </c>
      <c r="BH156" s="158" t="n">
        <f aca="false">IF(N156="sníž. přenesená",J156,0)</f>
        <v>0</v>
      </c>
      <c r="BI156" s="158" t="n">
        <f aca="false">IF(N156="nulová",J156,0)</f>
        <v>0</v>
      </c>
      <c r="BJ156" s="3" t="s">
        <v>78</v>
      </c>
      <c r="BK156" s="158" t="n">
        <f aca="false">ROUND(I156*H156,1)</f>
        <v>0</v>
      </c>
      <c r="BL156" s="3" t="s">
        <v>242</v>
      </c>
      <c r="BM156" s="157" t="s">
        <v>1032</v>
      </c>
    </row>
    <row r="157" s="22" customFormat="true" ht="15" hidden="false" customHeight="false" outlineLevel="0" collapsed="false">
      <c r="B157" s="23"/>
      <c r="D157" s="159" t="s">
        <v>132</v>
      </c>
      <c r="F157" s="160" t="s">
        <v>1033</v>
      </c>
      <c r="I157" s="161"/>
      <c r="L157" s="23"/>
      <c r="M157" s="162"/>
      <c r="U157" s="54"/>
      <c r="AT157" s="3" t="s">
        <v>132</v>
      </c>
      <c r="AU157" s="3" t="s">
        <v>80</v>
      </c>
    </row>
    <row r="158" s="163" customFormat="true" ht="15" hidden="false" customHeight="false" outlineLevel="0" collapsed="false">
      <c r="B158" s="164"/>
      <c r="D158" s="165" t="s">
        <v>138</v>
      </c>
      <c r="E158" s="166"/>
      <c r="F158" s="167" t="s">
        <v>1034</v>
      </c>
      <c r="H158" s="168" t="n">
        <v>24</v>
      </c>
      <c r="I158" s="169"/>
      <c r="L158" s="164"/>
      <c r="M158" s="170"/>
      <c r="U158" s="171"/>
      <c r="AT158" s="166" t="s">
        <v>138</v>
      </c>
      <c r="AU158" s="166" t="s">
        <v>80</v>
      </c>
      <c r="AV158" s="163" t="s">
        <v>80</v>
      </c>
      <c r="AW158" s="163" t="s">
        <v>31</v>
      </c>
      <c r="AX158" s="163" t="s">
        <v>78</v>
      </c>
      <c r="AY158" s="166" t="s">
        <v>119</v>
      </c>
    </row>
    <row r="159" s="22" customFormat="true" ht="33" hidden="false" customHeight="true" outlineLevel="0" collapsed="false">
      <c r="B159" s="23"/>
      <c r="C159" s="146" t="s">
        <v>333</v>
      </c>
      <c r="D159" s="146" t="s">
        <v>124</v>
      </c>
      <c r="E159" s="147" t="s">
        <v>1035</v>
      </c>
      <c r="F159" s="148" t="s">
        <v>1036</v>
      </c>
      <c r="G159" s="149" t="s">
        <v>290</v>
      </c>
      <c r="H159" s="150" t="n">
        <v>24</v>
      </c>
      <c r="I159" s="151"/>
      <c r="J159" s="152" t="n">
        <f aca="false">ROUND(I159*H159,1)</f>
        <v>0</v>
      </c>
      <c r="K159" s="148" t="s">
        <v>128</v>
      </c>
      <c r="L159" s="23"/>
      <c r="M159" s="153"/>
      <c r="N159" s="154" t="s">
        <v>41</v>
      </c>
      <c r="P159" s="155" t="n">
        <f aca="false">O159*H159</f>
        <v>0</v>
      </c>
      <c r="Q159" s="155" t="n">
        <v>9E-005</v>
      </c>
      <c r="R159" s="155" t="n">
        <f aca="false">Q159*H159</f>
        <v>0.00216</v>
      </c>
      <c r="S159" s="155" t="n">
        <v>0</v>
      </c>
      <c r="T159" s="155" t="n">
        <f aca="false">S159*H159</f>
        <v>0</v>
      </c>
      <c r="U159" s="156"/>
      <c r="AR159" s="157" t="s">
        <v>242</v>
      </c>
      <c r="AT159" s="157" t="s">
        <v>124</v>
      </c>
      <c r="AU159" s="157" t="s">
        <v>80</v>
      </c>
      <c r="AY159" s="3" t="s">
        <v>119</v>
      </c>
      <c r="BE159" s="158" t="n">
        <f aca="false">IF(N159="základní",J159,0)</f>
        <v>0</v>
      </c>
      <c r="BF159" s="158" t="n">
        <f aca="false">IF(N159="snížená",J159,0)</f>
        <v>0</v>
      </c>
      <c r="BG159" s="158" t="n">
        <f aca="false">IF(N159="zákl. přenesená",J159,0)</f>
        <v>0</v>
      </c>
      <c r="BH159" s="158" t="n">
        <f aca="false">IF(N159="sníž. přenesená",J159,0)</f>
        <v>0</v>
      </c>
      <c r="BI159" s="158" t="n">
        <f aca="false">IF(N159="nulová",J159,0)</f>
        <v>0</v>
      </c>
      <c r="BJ159" s="3" t="s">
        <v>78</v>
      </c>
      <c r="BK159" s="158" t="n">
        <f aca="false">ROUND(I159*H159,1)</f>
        <v>0</v>
      </c>
      <c r="BL159" s="3" t="s">
        <v>242</v>
      </c>
      <c r="BM159" s="157" t="s">
        <v>1037</v>
      </c>
    </row>
    <row r="160" s="22" customFormat="true" ht="15" hidden="false" customHeight="false" outlineLevel="0" collapsed="false">
      <c r="B160" s="23"/>
      <c r="D160" s="159" t="s">
        <v>132</v>
      </c>
      <c r="F160" s="160" t="s">
        <v>1038</v>
      </c>
      <c r="I160" s="161"/>
      <c r="L160" s="23"/>
      <c r="M160" s="162"/>
      <c r="U160" s="54"/>
      <c r="AT160" s="3" t="s">
        <v>132</v>
      </c>
      <c r="AU160" s="3" t="s">
        <v>80</v>
      </c>
    </row>
    <row r="161" s="22" customFormat="true" ht="16.5" hidden="false" customHeight="true" outlineLevel="0" collapsed="false">
      <c r="B161" s="23"/>
      <c r="C161" s="146" t="s">
        <v>339</v>
      </c>
      <c r="D161" s="146" t="s">
        <v>124</v>
      </c>
      <c r="E161" s="147" t="s">
        <v>1039</v>
      </c>
      <c r="F161" s="148" t="s">
        <v>1040</v>
      </c>
      <c r="G161" s="149" t="s">
        <v>167</v>
      </c>
      <c r="H161" s="150" t="n">
        <v>4</v>
      </c>
      <c r="I161" s="151"/>
      <c r="J161" s="152" t="n">
        <f aca="false">ROUND(I161*H161,1)</f>
        <v>0</v>
      </c>
      <c r="K161" s="148" t="s">
        <v>128</v>
      </c>
      <c r="L161" s="23"/>
      <c r="M161" s="153"/>
      <c r="N161" s="154" t="s">
        <v>41</v>
      </c>
      <c r="P161" s="155" t="n">
        <f aca="false">O161*H161</f>
        <v>0</v>
      </c>
      <c r="Q161" s="155" t="n">
        <v>0</v>
      </c>
      <c r="R161" s="155" t="n">
        <f aca="false">Q161*H161</f>
        <v>0</v>
      </c>
      <c r="S161" s="155" t="n">
        <v>0</v>
      </c>
      <c r="T161" s="155" t="n">
        <f aca="false">S161*H161</f>
        <v>0</v>
      </c>
      <c r="U161" s="156"/>
      <c r="AR161" s="157" t="s">
        <v>242</v>
      </c>
      <c r="AT161" s="157" t="s">
        <v>124</v>
      </c>
      <c r="AU161" s="157" t="s">
        <v>80</v>
      </c>
      <c r="AY161" s="3" t="s">
        <v>119</v>
      </c>
      <c r="BE161" s="158" t="n">
        <f aca="false">IF(N161="základní",J161,0)</f>
        <v>0</v>
      </c>
      <c r="BF161" s="158" t="n">
        <f aca="false">IF(N161="snížená",J161,0)</f>
        <v>0</v>
      </c>
      <c r="BG161" s="158" t="n">
        <f aca="false">IF(N161="zákl. přenesená",J161,0)</f>
        <v>0</v>
      </c>
      <c r="BH161" s="158" t="n">
        <f aca="false">IF(N161="sníž. přenesená",J161,0)</f>
        <v>0</v>
      </c>
      <c r="BI161" s="158" t="n">
        <f aca="false">IF(N161="nulová",J161,0)</f>
        <v>0</v>
      </c>
      <c r="BJ161" s="3" t="s">
        <v>78</v>
      </c>
      <c r="BK161" s="158" t="n">
        <f aca="false">ROUND(I161*H161,1)</f>
        <v>0</v>
      </c>
      <c r="BL161" s="3" t="s">
        <v>242</v>
      </c>
      <c r="BM161" s="157" t="s">
        <v>1041</v>
      </c>
    </row>
    <row r="162" s="22" customFormat="true" ht="15" hidden="false" customHeight="false" outlineLevel="0" collapsed="false">
      <c r="B162" s="23"/>
      <c r="D162" s="159" t="s">
        <v>132</v>
      </c>
      <c r="F162" s="160" t="s">
        <v>1042</v>
      </c>
      <c r="I162" s="161"/>
      <c r="L162" s="23"/>
      <c r="M162" s="162"/>
      <c r="U162" s="54"/>
      <c r="AT162" s="3" t="s">
        <v>132</v>
      </c>
      <c r="AU162" s="3" t="s">
        <v>80</v>
      </c>
    </row>
    <row r="163" s="22" customFormat="true" ht="24" hidden="false" customHeight="true" outlineLevel="0" collapsed="false">
      <c r="B163" s="23"/>
      <c r="C163" s="146" t="s">
        <v>344</v>
      </c>
      <c r="D163" s="146" t="s">
        <v>124</v>
      </c>
      <c r="E163" s="147" t="s">
        <v>1043</v>
      </c>
      <c r="F163" s="148" t="s">
        <v>1044</v>
      </c>
      <c r="G163" s="149" t="s">
        <v>290</v>
      </c>
      <c r="H163" s="150" t="n">
        <v>24</v>
      </c>
      <c r="I163" s="151"/>
      <c r="J163" s="152" t="n">
        <f aca="false">ROUND(I163*H163,1)</f>
        <v>0</v>
      </c>
      <c r="K163" s="148" t="s">
        <v>128</v>
      </c>
      <c r="L163" s="23"/>
      <c r="M163" s="153"/>
      <c r="N163" s="154" t="s">
        <v>41</v>
      </c>
      <c r="P163" s="155" t="n">
        <f aca="false">O163*H163</f>
        <v>0</v>
      </c>
      <c r="Q163" s="155" t="n">
        <v>2E-005</v>
      </c>
      <c r="R163" s="155" t="n">
        <f aca="false">Q163*H163</f>
        <v>0.00048</v>
      </c>
      <c r="S163" s="155" t="n">
        <v>0</v>
      </c>
      <c r="T163" s="155" t="n">
        <f aca="false">S163*H163</f>
        <v>0</v>
      </c>
      <c r="U163" s="156"/>
      <c r="AR163" s="157" t="s">
        <v>242</v>
      </c>
      <c r="AT163" s="157" t="s">
        <v>124</v>
      </c>
      <c r="AU163" s="157" t="s">
        <v>80</v>
      </c>
      <c r="AY163" s="3" t="s">
        <v>119</v>
      </c>
      <c r="BE163" s="158" t="n">
        <f aca="false">IF(N163="základní",J163,0)</f>
        <v>0</v>
      </c>
      <c r="BF163" s="158" t="n">
        <f aca="false">IF(N163="snížená",J163,0)</f>
        <v>0</v>
      </c>
      <c r="BG163" s="158" t="n">
        <f aca="false">IF(N163="zákl. přenesená",J163,0)</f>
        <v>0</v>
      </c>
      <c r="BH163" s="158" t="n">
        <f aca="false">IF(N163="sníž. přenesená",J163,0)</f>
        <v>0</v>
      </c>
      <c r="BI163" s="158" t="n">
        <f aca="false">IF(N163="nulová",J163,0)</f>
        <v>0</v>
      </c>
      <c r="BJ163" s="3" t="s">
        <v>78</v>
      </c>
      <c r="BK163" s="158" t="n">
        <f aca="false">ROUND(I163*H163,1)</f>
        <v>0</v>
      </c>
      <c r="BL163" s="3" t="s">
        <v>242</v>
      </c>
      <c r="BM163" s="157" t="s">
        <v>1045</v>
      </c>
    </row>
    <row r="164" s="22" customFormat="true" ht="15" hidden="false" customHeight="false" outlineLevel="0" collapsed="false">
      <c r="B164" s="23"/>
      <c r="D164" s="159" t="s">
        <v>132</v>
      </c>
      <c r="F164" s="160" t="s">
        <v>1046</v>
      </c>
      <c r="I164" s="161"/>
      <c r="L164" s="23"/>
      <c r="M164" s="162"/>
      <c r="U164" s="54"/>
      <c r="AT164" s="3" t="s">
        <v>132</v>
      </c>
      <c r="AU164" s="3" t="s">
        <v>80</v>
      </c>
    </row>
    <row r="165" s="22" customFormat="true" ht="21.75" hidden="false" customHeight="true" outlineLevel="0" collapsed="false">
      <c r="B165" s="23"/>
      <c r="C165" s="146" t="s">
        <v>350</v>
      </c>
      <c r="D165" s="146" t="s">
        <v>124</v>
      </c>
      <c r="E165" s="147" t="s">
        <v>1047</v>
      </c>
      <c r="F165" s="148" t="s">
        <v>1048</v>
      </c>
      <c r="G165" s="149" t="s">
        <v>290</v>
      </c>
      <c r="H165" s="150" t="n">
        <v>24</v>
      </c>
      <c r="I165" s="151"/>
      <c r="J165" s="152" t="n">
        <f aca="false">ROUND(I165*H165,1)</f>
        <v>0</v>
      </c>
      <c r="K165" s="148" t="s">
        <v>128</v>
      </c>
      <c r="L165" s="23"/>
      <c r="M165" s="153"/>
      <c r="N165" s="154" t="s">
        <v>41</v>
      </c>
      <c r="P165" s="155" t="n">
        <f aca="false">O165*H165</f>
        <v>0</v>
      </c>
      <c r="Q165" s="155" t="n">
        <v>1E-005</v>
      </c>
      <c r="R165" s="155" t="n">
        <f aca="false">Q165*H165</f>
        <v>0.00024</v>
      </c>
      <c r="S165" s="155" t="n">
        <v>0</v>
      </c>
      <c r="T165" s="155" t="n">
        <f aca="false">S165*H165</f>
        <v>0</v>
      </c>
      <c r="U165" s="156"/>
      <c r="AR165" s="157" t="s">
        <v>242</v>
      </c>
      <c r="AT165" s="157" t="s">
        <v>124</v>
      </c>
      <c r="AU165" s="157" t="s">
        <v>80</v>
      </c>
      <c r="AY165" s="3" t="s">
        <v>119</v>
      </c>
      <c r="BE165" s="158" t="n">
        <f aca="false">IF(N165="základní",J165,0)</f>
        <v>0</v>
      </c>
      <c r="BF165" s="158" t="n">
        <f aca="false">IF(N165="snížená",J165,0)</f>
        <v>0</v>
      </c>
      <c r="BG165" s="158" t="n">
        <f aca="false">IF(N165="zákl. přenesená",J165,0)</f>
        <v>0</v>
      </c>
      <c r="BH165" s="158" t="n">
        <f aca="false">IF(N165="sníž. přenesená",J165,0)</f>
        <v>0</v>
      </c>
      <c r="BI165" s="158" t="n">
        <f aca="false">IF(N165="nulová",J165,0)</f>
        <v>0</v>
      </c>
      <c r="BJ165" s="3" t="s">
        <v>78</v>
      </c>
      <c r="BK165" s="158" t="n">
        <f aca="false">ROUND(I165*H165,1)</f>
        <v>0</v>
      </c>
      <c r="BL165" s="3" t="s">
        <v>242</v>
      </c>
      <c r="BM165" s="157" t="s">
        <v>1049</v>
      </c>
    </row>
    <row r="166" s="22" customFormat="true" ht="15" hidden="false" customHeight="false" outlineLevel="0" collapsed="false">
      <c r="B166" s="23"/>
      <c r="D166" s="159" t="s">
        <v>132</v>
      </c>
      <c r="F166" s="160" t="s">
        <v>1050</v>
      </c>
      <c r="I166" s="161"/>
      <c r="L166" s="23"/>
      <c r="M166" s="162"/>
      <c r="U166" s="54"/>
      <c r="AT166" s="3" t="s">
        <v>132</v>
      </c>
      <c r="AU166" s="3" t="s">
        <v>80</v>
      </c>
    </row>
    <row r="167" s="22" customFormat="true" ht="16.5" hidden="false" customHeight="true" outlineLevel="0" collapsed="false">
      <c r="B167" s="23"/>
      <c r="C167" s="146" t="s">
        <v>355</v>
      </c>
      <c r="D167" s="146" t="s">
        <v>124</v>
      </c>
      <c r="E167" s="147" t="s">
        <v>1051</v>
      </c>
      <c r="F167" s="148" t="s">
        <v>1052</v>
      </c>
      <c r="G167" s="149" t="s">
        <v>1053</v>
      </c>
      <c r="H167" s="150" t="n">
        <v>8</v>
      </c>
      <c r="I167" s="151"/>
      <c r="J167" s="152" t="n">
        <f aca="false">ROUND(I167*H167,1)</f>
        <v>0</v>
      </c>
      <c r="K167" s="148" t="s">
        <v>128</v>
      </c>
      <c r="L167" s="23"/>
      <c r="M167" s="153"/>
      <c r="N167" s="154" t="s">
        <v>41</v>
      </c>
      <c r="P167" s="155" t="n">
        <f aca="false">O167*H167</f>
        <v>0</v>
      </c>
      <c r="Q167" s="155" t="n">
        <v>9E-005</v>
      </c>
      <c r="R167" s="155" t="n">
        <f aca="false">Q167*H167</f>
        <v>0.00072</v>
      </c>
      <c r="S167" s="155" t="n">
        <v>0</v>
      </c>
      <c r="T167" s="155" t="n">
        <f aca="false">S167*H167</f>
        <v>0</v>
      </c>
      <c r="U167" s="156"/>
      <c r="AR167" s="157" t="s">
        <v>242</v>
      </c>
      <c r="AT167" s="157" t="s">
        <v>124</v>
      </c>
      <c r="AU167" s="157" t="s">
        <v>80</v>
      </c>
      <c r="AY167" s="3" t="s">
        <v>119</v>
      </c>
      <c r="BE167" s="158" t="n">
        <f aca="false">IF(N167="základní",J167,0)</f>
        <v>0</v>
      </c>
      <c r="BF167" s="158" t="n">
        <f aca="false">IF(N167="snížená",J167,0)</f>
        <v>0</v>
      </c>
      <c r="BG167" s="158" t="n">
        <f aca="false">IF(N167="zákl. přenesená",J167,0)</f>
        <v>0</v>
      </c>
      <c r="BH167" s="158" t="n">
        <f aca="false">IF(N167="sníž. přenesená",J167,0)</f>
        <v>0</v>
      </c>
      <c r="BI167" s="158" t="n">
        <f aca="false">IF(N167="nulová",J167,0)</f>
        <v>0</v>
      </c>
      <c r="BJ167" s="3" t="s">
        <v>78</v>
      </c>
      <c r="BK167" s="158" t="n">
        <f aca="false">ROUND(I167*H167,1)</f>
        <v>0</v>
      </c>
      <c r="BL167" s="3" t="s">
        <v>242</v>
      </c>
      <c r="BM167" s="157" t="s">
        <v>1054</v>
      </c>
    </row>
    <row r="168" s="22" customFormat="true" ht="15" hidden="false" customHeight="false" outlineLevel="0" collapsed="false">
      <c r="B168" s="23"/>
      <c r="D168" s="159" t="s">
        <v>132</v>
      </c>
      <c r="F168" s="160" t="s">
        <v>1055</v>
      </c>
      <c r="I168" s="161"/>
      <c r="L168" s="23"/>
      <c r="M168" s="162"/>
      <c r="U168" s="54"/>
      <c r="AT168" s="3" t="s">
        <v>132</v>
      </c>
      <c r="AU168" s="3" t="s">
        <v>80</v>
      </c>
    </row>
    <row r="169" s="22" customFormat="true" ht="16.5" hidden="false" customHeight="true" outlineLevel="0" collapsed="false">
      <c r="B169" s="23"/>
      <c r="C169" s="198" t="s">
        <v>360</v>
      </c>
      <c r="D169" s="198" t="s">
        <v>577</v>
      </c>
      <c r="E169" s="199" t="s">
        <v>1056</v>
      </c>
      <c r="F169" s="200" t="s">
        <v>1057</v>
      </c>
      <c r="G169" s="201" t="s">
        <v>167</v>
      </c>
      <c r="H169" s="202" t="n">
        <v>2</v>
      </c>
      <c r="I169" s="203"/>
      <c r="J169" s="204" t="n">
        <f aca="false">ROUND(I169*H169,1)</f>
        <v>0</v>
      </c>
      <c r="K169" s="200"/>
      <c r="L169" s="205"/>
      <c r="M169" s="206"/>
      <c r="N169" s="207" t="s">
        <v>41</v>
      </c>
      <c r="P169" s="155" t="n">
        <f aca="false">O169*H169</f>
        <v>0</v>
      </c>
      <c r="Q169" s="155" t="n">
        <v>0.00031</v>
      </c>
      <c r="R169" s="155" t="n">
        <f aca="false">Q169*H169</f>
        <v>0.00062</v>
      </c>
      <c r="S169" s="155" t="n">
        <v>0</v>
      </c>
      <c r="T169" s="155" t="n">
        <f aca="false">S169*H169</f>
        <v>0</v>
      </c>
      <c r="U169" s="156"/>
      <c r="AR169" s="157" t="s">
        <v>355</v>
      </c>
      <c r="AT169" s="157" t="s">
        <v>577</v>
      </c>
      <c r="AU169" s="157" t="s">
        <v>80</v>
      </c>
      <c r="AY169" s="3" t="s">
        <v>119</v>
      </c>
      <c r="BE169" s="158" t="n">
        <f aca="false">IF(N169="základní",J169,0)</f>
        <v>0</v>
      </c>
      <c r="BF169" s="158" t="n">
        <f aca="false">IF(N169="snížená",J169,0)</f>
        <v>0</v>
      </c>
      <c r="BG169" s="158" t="n">
        <f aca="false">IF(N169="zákl. přenesená",J169,0)</f>
        <v>0</v>
      </c>
      <c r="BH169" s="158" t="n">
        <f aca="false">IF(N169="sníž. přenesená",J169,0)</f>
        <v>0</v>
      </c>
      <c r="BI169" s="158" t="n">
        <f aca="false">IF(N169="nulová",J169,0)</f>
        <v>0</v>
      </c>
      <c r="BJ169" s="3" t="s">
        <v>78</v>
      </c>
      <c r="BK169" s="158" t="n">
        <f aca="false">ROUND(I169*H169,1)</f>
        <v>0</v>
      </c>
      <c r="BL169" s="3" t="s">
        <v>242</v>
      </c>
      <c r="BM169" s="157" t="s">
        <v>1058</v>
      </c>
    </row>
    <row r="170" s="22" customFormat="true" ht="16.5" hidden="false" customHeight="true" outlineLevel="0" collapsed="false">
      <c r="B170" s="23"/>
      <c r="C170" s="198" t="s">
        <v>386</v>
      </c>
      <c r="D170" s="198" t="s">
        <v>577</v>
      </c>
      <c r="E170" s="199" t="s">
        <v>1059</v>
      </c>
      <c r="F170" s="200" t="s">
        <v>1060</v>
      </c>
      <c r="G170" s="201" t="s">
        <v>167</v>
      </c>
      <c r="H170" s="202" t="n">
        <v>2</v>
      </c>
      <c r="I170" s="203"/>
      <c r="J170" s="204" t="n">
        <f aca="false">ROUND(I170*H170,1)</f>
        <v>0</v>
      </c>
      <c r="K170" s="200"/>
      <c r="L170" s="205"/>
      <c r="M170" s="206"/>
      <c r="N170" s="207" t="s">
        <v>41</v>
      </c>
      <c r="P170" s="155" t="n">
        <f aca="false">O170*H170</f>
        <v>0</v>
      </c>
      <c r="Q170" s="155" t="n">
        <v>0.00031</v>
      </c>
      <c r="R170" s="155" t="n">
        <f aca="false">Q170*H170</f>
        <v>0.00062</v>
      </c>
      <c r="S170" s="155" t="n">
        <v>0</v>
      </c>
      <c r="T170" s="155" t="n">
        <f aca="false">S170*H170</f>
        <v>0</v>
      </c>
      <c r="U170" s="156"/>
      <c r="AR170" s="157" t="s">
        <v>355</v>
      </c>
      <c r="AT170" s="157" t="s">
        <v>577</v>
      </c>
      <c r="AU170" s="157" t="s">
        <v>80</v>
      </c>
      <c r="AY170" s="3" t="s">
        <v>119</v>
      </c>
      <c r="BE170" s="158" t="n">
        <f aca="false">IF(N170="základní",J170,0)</f>
        <v>0</v>
      </c>
      <c r="BF170" s="158" t="n">
        <f aca="false">IF(N170="snížená",J170,0)</f>
        <v>0</v>
      </c>
      <c r="BG170" s="158" t="n">
        <f aca="false">IF(N170="zákl. přenesená",J170,0)</f>
        <v>0</v>
      </c>
      <c r="BH170" s="158" t="n">
        <f aca="false">IF(N170="sníž. přenesená",J170,0)</f>
        <v>0</v>
      </c>
      <c r="BI170" s="158" t="n">
        <f aca="false">IF(N170="nulová",J170,0)</f>
        <v>0</v>
      </c>
      <c r="BJ170" s="3" t="s">
        <v>78</v>
      </c>
      <c r="BK170" s="158" t="n">
        <f aca="false">ROUND(I170*H170,1)</f>
        <v>0</v>
      </c>
      <c r="BL170" s="3" t="s">
        <v>242</v>
      </c>
      <c r="BM170" s="157" t="s">
        <v>1061</v>
      </c>
    </row>
    <row r="171" s="22" customFormat="true" ht="16.5" hidden="false" customHeight="true" outlineLevel="0" collapsed="false">
      <c r="B171" s="23"/>
      <c r="C171" s="198" t="n">
        <v>35</v>
      </c>
      <c r="D171" s="198" t="s">
        <v>577</v>
      </c>
      <c r="E171" s="199" t="s">
        <v>1062</v>
      </c>
      <c r="F171" s="200" t="s">
        <v>1063</v>
      </c>
      <c r="G171" s="201" t="s">
        <v>167</v>
      </c>
      <c r="H171" s="202" t="n">
        <v>2</v>
      </c>
      <c r="I171" s="203"/>
      <c r="J171" s="204" t="n">
        <f aca="false">ROUND(I171*H171,1)</f>
        <v>0</v>
      </c>
      <c r="K171" s="200"/>
      <c r="L171" s="205"/>
      <c r="M171" s="206"/>
      <c r="N171" s="207"/>
      <c r="P171" s="155"/>
      <c r="Q171" s="155"/>
      <c r="R171" s="155"/>
      <c r="S171" s="155"/>
      <c r="T171" s="155"/>
      <c r="U171" s="156"/>
      <c r="AR171" s="157"/>
      <c r="AT171" s="157"/>
      <c r="AU171" s="157"/>
      <c r="AY171" s="3"/>
      <c r="BE171" s="158"/>
      <c r="BF171" s="158"/>
      <c r="BG171" s="158"/>
      <c r="BH171" s="158"/>
      <c r="BI171" s="158"/>
      <c r="BJ171" s="3"/>
      <c r="BK171" s="158" t="n">
        <f aca="false">ROUND(I171*H171,1)</f>
        <v>0</v>
      </c>
      <c r="BL171" s="3"/>
      <c r="BM171" s="157"/>
    </row>
    <row r="172" s="22" customFormat="true" ht="16.5" hidden="false" customHeight="true" outlineLevel="0" collapsed="false">
      <c r="B172" s="23"/>
      <c r="C172" s="198" t="n">
        <v>36</v>
      </c>
      <c r="D172" s="198" t="s">
        <v>577</v>
      </c>
      <c r="E172" s="199" t="s">
        <v>1064</v>
      </c>
      <c r="F172" s="200" t="s">
        <v>1065</v>
      </c>
      <c r="G172" s="201" t="s">
        <v>167</v>
      </c>
      <c r="H172" s="202" t="n">
        <v>2</v>
      </c>
      <c r="I172" s="203"/>
      <c r="J172" s="204" t="n">
        <f aca="false">ROUND(I172*H172,1)</f>
        <v>0</v>
      </c>
      <c r="K172" s="200"/>
      <c r="L172" s="205"/>
      <c r="M172" s="206"/>
      <c r="N172" s="207"/>
      <c r="P172" s="155"/>
      <c r="Q172" s="155"/>
      <c r="R172" s="155"/>
      <c r="S172" s="155"/>
      <c r="T172" s="155"/>
      <c r="U172" s="156"/>
      <c r="AR172" s="157"/>
      <c r="AT172" s="157"/>
      <c r="AU172" s="157"/>
      <c r="AY172" s="3"/>
      <c r="BE172" s="158"/>
      <c r="BF172" s="158"/>
      <c r="BG172" s="158"/>
      <c r="BH172" s="158"/>
      <c r="BI172" s="158"/>
      <c r="BJ172" s="3"/>
      <c r="BK172" s="158" t="n">
        <f aca="false">ROUND(I172*H172,1)</f>
        <v>0</v>
      </c>
      <c r="BL172" s="3"/>
      <c r="BM172" s="157"/>
    </row>
    <row r="173" s="22" customFormat="true" ht="16.5" hidden="false" customHeight="true" outlineLevel="0" collapsed="false">
      <c r="B173" s="23"/>
      <c r="C173" s="146" t="n">
        <v>37</v>
      </c>
      <c r="D173" s="146" t="s">
        <v>124</v>
      </c>
      <c r="E173" s="147" t="s">
        <v>1066</v>
      </c>
      <c r="F173" s="148" t="s">
        <v>1019</v>
      </c>
      <c r="G173" s="149" t="s">
        <v>947</v>
      </c>
      <c r="H173" s="150" t="n">
        <v>1</v>
      </c>
      <c r="I173" s="151"/>
      <c r="J173" s="152" t="n">
        <f aca="false">ROUND(I173*H173,1)</f>
        <v>0</v>
      </c>
      <c r="K173" s="148"/>
      <c r="L173" s="23"/>
      <c r="M173" s="153"/>
      <c r="N173" s="154" t="s">
        <v>41</v>
      </c>
      <c r="P173" s="155" t="n">
        <f aca="false">O173*H173</f>
        <v>0</v>
      </c>
      <c r="Q173" s="155" t="n">
        <v>0</v>
      </c>
      <c r="R173" s="155" t="n">
        <f aca="false">Q173*H173</f>
        <v>0</v>
      </c>
      <c r="S173" s="155" t="n">
        <v>0</v>
      </c>
      <c r="T173" s="155" t="n">
        <f aca="false">S173*H173</f>
        <v>0</v>
      </c>
      <c r="U173" s="156"/>
      <c r="AR173" s="157" t="s">
        <v>242</v>
      </c>
      <c r="AT173" s="157" t="s">
        <v>124</v>
      </c>
      <c r="AU173" s="157" t="s">
        <v>80</v>
      </c>
      <c r="AY173" s="3" t="s">
        <v>119</v>
      </c>
      <c r="BE173" s="158" t="n">
        <f aca="false">IF(N173="základní",J173,0)</f>
        <v>0</v>
      </c>
      <c r="BF173" s="158" t="n">
        <f aca="false">IF(N173="snížená",J173,0)</f>
        <v>0</v>
      </c>
      <c r="BG173" s="158" t="n">
        <f aca="false">IF(N173="zákl. přenesená",J173,0)</f>
        <v>0</v>
      </c>
      <c r="BH173" s="158" t="n">
        <f aca="false">IF(N173="sníž. přenesená",J173,0)</f>
        <v>0</v>
      </c>
      <c r="BI173" s="158" t="n">
        <f aca="false">IF(N173="nulová",J173,0)</f>
        <v>0</v>
      </c>
      <c r="BJ173" s="3" t="s">
        <v>78</v>
      </c>
      <c r="BK173" s="158" t="n">
        <f aca="false">ROUND(I173*H173,1)</f>
        <v>0</v>
      </c>
      <c r="BL173" s="3" t="s">
        <v>242</v>
      </c>
      <c r="BM173" s="157" t="s">
        <v>1067</v>
      </c>
    </row>
    <row r="174" s="22" customFormat="true" ht="24" hidden="false" customHeight="true" outlineLevel="0" collapsed="false">
      <c r="B174" s="23"/>
      <c r="C174" s="146" t="n">
        <v>38</v>
      </c>
      <c r="D174" s="146" t="s">
        <v>124</v>
      </c>
      <c r="E174" s="147" t="s">
        <v>1068</v>
      </c>
      <c r="F174" s="148" t="s">
        <v>1069</v>
      </c>
      <c r="G174" s="149" t="s">
        <v>644</v>
      </c>
      <c r="H174" s="208"/>
      <c r="I174" s="151"/>
      <c r="J174" s="152" t="n">
        <f aca="false">ROUND(I174*H174,1)</f>
        <v>0</v>
      </c>
      <c r="K174" s="148" t="s">
        <v>128</v>
      </c>
      <c r="L174" s="23"/>
      <c r="M174" s="153"/>
      <c r="N174" s="154" t="s">
        <v>41</v>
      </c>
      <c r="P174" s="155" t="n">
        <f aca="false">O174*H174</f>
        <v>0</v>
      </c>
      <c r="Q174" s="155" t="n">
        <v>0</v>
      </c>
      <c r="R174" s="155" t="n">
        <f aca="false">Q174*H174</f>
        <v>0</v>
      </c>
      <c r="S174" s="155" t="n">
        <v>0</v>
      </c>
      <c r="T174" s="155" t="n">
        <f aca="false">S174*H174</f>
        <v>0</v>
      </c>
      <c r="U174" s="156"/>
      <c r="AR174" s="157" t="s">
        <v>242</v>
      </c>
      <c r="AT174" s="157" t="s">
        <v>124</v>
      </c>
      <c r="AU174" s="157" t="s">
        <v>80</v>
      </c>
      <c r="AY174" s="3" t="s">
        <v>119</v>
      </c>
      <c r="BE174" s="158" t="n">
        <f aca="false">IF(N174="základní",J174,0)</f>
        <v>0</v>
      </c>
      <c r="BF174" s="158" t="n">
        <f aca="false">IF(N174="snížená",J174,0)</f>
        <v>0</v>
      </c>
      <c r="BG174" s="158" t="n">
        <f aca="false">IF(N174="zákl. přenesená",J174,0)</f>
        <v>0</v>
      </c>
      <c r="BH174" s="158" t="n">
        <f aca="false">IF(N174="sníž. přenesená",J174,0)</f>
        <v>0</v>
      </c>
      <c r="BI174" s="158" t="n">
        <f aca="false">IF(N174="nulová",J174,0)</f>
        <v>0</v>
      </c>
      <c r="BJ174" s="3" t="s">
        <v>78</v>
      </c>
      <c r="BK174" s="158" t="n">
        <f aca="false">ROUND(I174*H174,1)</f>
        <v>0</v>
      </c>
      <c r="BL174" s="3" t="s">
        <v>242</v>
      </c>
      <c r="BM174" s="157" t="s">
        <v>1070</v>
      </c>
    </row>
    <row r="175" s="22" customFormat="true" ht="15" hidden="false" customHeight="false" outlineLevel="0" collapsed="false">
      <c r="B175" s="23"/>
      <c r="D175" s="159" t="s">
        <v>132</v>
      </c>
      <c r="F175" s="160" t="s">
        <v>1071</v>
      </c>
      <c r="I175" s="161"/>
      <c r="L175" s="23"/>
      <c r="M175" s="162"/>
      <c r="U175" s="54"/>
      <c r="AT175" s="3" t="s">
        <v>132</v>
      </c>
      <c r="AU175" s="3" t="s">
        <v>80</v>
      </c>
    </row>
    <row r="176" s="22" customFormat="true" ht="16.5" hidden="false" customHeight="true" outlineLevel="0" collapsed="false">
      <c r="B176" s="23"/>
      <c r="C176" s="146" t="n">
        <v>39</v>
      </c>
      <c r="D176" s="146" t="s">
        <v>124</v>
      </c>
      <c r="E176" s="147" t="s">
        <v>1072</v>
      </c>
      <c r="F176" s="148" t="s">
        <v>1073</v>
      </c>
      <c r="G176" s="149" t="s">
        <v>644</v>
      </c>
      <c r="H176" s="208"/>
      <c r="I176" s="151"/>
      <c r="J176" s="152" t="n">
        <f aca="false">ROUND(I176*H176,1)</f>
        <v>0</v>
      </c>
      <c r="K176" s="148"/>
      <c r="L176" s="23"/>
      <c r="M176" s="212"/>
      <c r="N176" s="213" t="s">
        <v>41</v>
      </c>
      <c r="O176" s="214"/>
      <c r="P176" s="215" t="n">
        <f aca="false">O176*H176</f>
        <v>0</v>
      </c>
      <c r="Q176" s="215" t="n">
        <v>0</v>
      </c>
      <c r="R176" s="215" t="n">
        <f aca="false">Q176*H176</f>
        <v>0</v>
      </c>
      <c r="S176" s="215" t="n">
        <v>0</v>
      </c>
      <c r="T176" s="215" t="n">
        <f aca="false">S176*H176</f>
        <v>0</v>
      </c>
      <c r="U176" s="216"/>
      <c r="AR176" s="157" t="s">
        <v>242</v>
      </c>
      <c r="AT176" s="157" t="s">
        <v>124</v>
      </c>
      <c r="AU176" s="157" t="s">
        <v>80</v>
      </c>
      <c r="AY176" s="3" t="s">
        <v>119</v>
      </c>
      <c r="BE176" s="158" t="n">
        <f aca="false">IF(N176="základní",J176,0)</f>
        <v>0</v>
      </c>
      <c r="BF176" s="158" t="n">
        <f aca="false">IF(N176="snížená",J176,0)</f>
        <v>0</v>
      </c>
      <c r="BG176" s="158" t="n">
        <f aca="false">IF(N176="zákl. přenesená",J176,0)</f>
        <v>0</v>
      </c>
      <c r="BH176" s="158" t="n">
        <f aca="false">IF(N176="sníž. přenesená",J176,0)</f>
        <v>0</v>
      </c>
      <c r="BI176" s="158" t="n">
        <f aca="false">IF(N176="nulová",J176,0)</f>
        <v>0</v>
      </c>
      <c r="BJ176" s="3" t="s">
        <v>78</v>
      </c>
      <c r="BK176" s="158" t="n">
        <f aca="false">ROUND(I176*H176,1)</f>
        <v>0</v>
      </c>
      <c r="BL176" s="3" t="s">
        <v>242</v>
      </c>
      <c r="BM176" s="157" t="s">
        <v>1074</v>
      </c>
    </row>
    <row r="177" s="22" customFormat="true" ht="6.75" hidden="false" customHeight="true" outlineLevel="0" collapsed="false">
      <c r="B177" s="38"/>
      <c r="C177" s="39"/>
      <c r="D177" s="39"/>
      <c r="E177" s="39"/>
      <c r="F177" s="39"/>
      <c r="G177" s="39"/>
      <c r="H177" s="39"/>
      <c r="I177" s="39"/>
      <c r="J177" s="39"/>
      <c r="K177" s="39"/>
      <c r="L177" s="23"/>
    </row>
  </sheetData>
  <sheetProtection sheet="true" password="ddc5" objects="true" scenarios="true"/>
  <autoFilter ref="C86:K176"/>
  <mergeCells count="9">
    <mergeCell ref="L2:V2"/>
    <mergeCell ref="E7:H7"/>
    <mergeCell ref="E9:H9"/>
    <mergeCell ref="E18:H18"/>
    <mergeCell ref="E27:H27"/>
    <mergeCell ref="E48:H48"/>
    <mergeCell ref="E50:H50"/>
    <mergeCell ref="E77:H77"/>
    <mergeCell ref="E79:H79"/>
  </mergeCells>
  <hyperlinks>
    <hyperlink ref="F91" r:id="rId1" display="https://podminky.urs.cz/item/CS_URS_2024_01/451573111"/>
    <hyperlink ref="F95" r:id="rId2" display="https://podminky.urs.cz/item/CS_URS_2024_01/722170801"/>
    <hyperlink ref="F99" r:id="rId3" display="https://podminky.urs.cz/item/CS_URS_2024_01/722130801"/>
    <hyperlink ref="F103" r:id="rId4" display="https://podminky.urs.cz/item/CS_URS_2024_01/722220872"/>
    <hyperlink ref="F108" r:id="rId5" display="https://podminky.urs.cz/item/CS_URS_2024_01/997013212"/>
    <hyperlink ref="F112" r:id="rId6" display="https://podminky.urs.cz/item/CS_URS_2024_01/998018002"/>
    <hyperlink ref="F116" r:id="rId7" display="https://podminky.urs.cz/item/CS_URS_2024_01/721211403"/>
    <hyperlink ref="F120" r:id="rId8" display="https://podminky.urs.cz/item/CS_URS_2024_01/721110961"/>
    <hyperlink ref="F124" r:id="rId9" display="https://podminky.urs.cz/item/CS_URS_2024_01/721174004"/>
    <hyperlink ref="F128" r:id="rId10" display="https://podminky.urs.cz/item/CS_URS_2024_01/721171915"/>
    <hyperlink ref="F130" r:id="rId11" display="https://podminky.urs.cz/item/CS_URS_2024_01/721171914"/>
    <hyperlink ref="F132" r:id="rId12" display="https://podminky.urs.cz/item/CS_URS_2024_01/721171913"/>
    <hyperlink ref="F134" r:id="rId13" display="https://podminky.urs.cz/item/CS_URS_2024_01/721173401"/>
    <hyperlink ref="F136" r:id="rId14" display="https://podminky.urs.cz/item/CS_URS_2024_01/721174025"/>
    <hyperlink ref="F139" r:id="rId15" display="https://podminky.urs.cz/item/CS_URS_2024_01/721174045"/>
    <hyperlink ref="F141" r:id="rId16" display="https://podminky.urs.cz/item/CS_URS_2024_01/721174044"/>
    <hyperlink ref="F143" r:id="rId17" display="https://podminky.urs.cz/item/CS_URS_2024_01/721174043"/>
    <hyperlink ref="F146" r:id="rId18" display="https://podminky.urs.cz/item/CS_URS_2024_01/721194105"/>
    <hyperlink ref="F148" r:id="rId19" display="https://podminky.urs.cz/item/CS_URS_2024_01/721226513"/>
    <hyperlink ref="F150" r:id="rId20" display="https://podminky.urs.cz/item/CS_URS_2024_01/721290111"/>
    <hyperlink ref="F153" r:id="rId21" display="https://podminky.urs.cz/item/CS_URS_2024_01/998721312"/>
    <hyperlink ref="F157" r:id="rId22" display="https://podminky.urs.cz/item/CS_URS_2024_01/722174003"/>
    <hyperlink ref="F160" r:id="rId23" display="https://podminky.urs.cz/item/CS_URS_2024_01/722181232"/>
    <hyperlink ref="F162" r:id="rId24" display="https://podminky.urs.cz/item/CS_URS_2024_01/722190401"/>
    <hyperlink ref="F164" r:id="rId25" display="https://podminky.urs.cz/item/CS_URS_2024_01/722290246"/>
    <hyperlink ref="F166" r:id="rId26" display="https://podminky.urs.cz/item/CS_URS_2024_01/722290234"/>
    <hyperlink ref="F168" r:id="rId27" display="https://podminky.urs.cz/item/CS_URS_2024_01/725819402"/>
    <hyperlink ref="F175" r:id="rId28" display="https://podminky.urs.cz/item/CS_URS_2024_01/998722312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2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BM8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10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1" min="15" style="0" width="14.17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7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90</v>
      </c>
    </row>
    <row r="3" customFormat="false" ht="6.7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75" hidden="false" customHeight="true" outlineLevel="0" collapsed="false">
      <c r="B4" s="6"/>
      <c r="D4" s="7" t="s">
        <v>91</v>
      </c>
      <c r="L4" s="6"/>
      <c r="M4" s="94" t="s">
        <v>10</v>
      </c>
      <c r="AT4" s="3" t="s">
        <v>4</v>
      </c>
    </row>
    <row r="5" customFormat="false" ht="6.7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15</v>
      </c>
      <c r="L6" s="6"/>
    </row>
    <row r="7" customFormat="false" ht="16.5" hidden="false" customHeight="true" outlineLevel="0" collapsed="false">
      <c r="B7" s="6"/>
      <c r="E7" s="95" t="str">
        <f aca="false">'Rekapitulace stavby'!K6</f>
        <v>KELÍMKOVÉ CENTRUM KULTURNÍHO STŘEDISKA MĚSTA ÚSTÍ n.L.</v>
      </c>
      <c r="F7" s="95"/>
      <c r="G7" s="95"/>
      <c r="H7" s="95"/>
      <c r="L7" s="6"/>
    </row>
    <row r="8" s="22" customFormat="true" ht="12" hidden="false" customHeight="true" outlineLevel="0" collapsed="false">
      <c r="B8" s="23"/>
      <c r="D8" s="15" t="s">
        <v>92</v>
      </c>
      <c r="L8" s="23"/>
    </row>
    <row r="9" s="22" customFormat="true" ht="16.5" hidden="false" customHeight="true" outlineLevel="0" collapsed="false">
      <c r="B9" s="23"/>
      <c r="E9" s="96" t="s">
        <v>1075</v>
      </c>
      <c r="F9" s="96"/>
      <c r="G9" s="96"/>
      <c r="H9" s="96"/>
      <c r="L9" s="23"/>
    </row>
    <row r="10" s="22" customFormat="true" ht="15" hidden="false" customHeight="false" outlineLevel="0" collapsed="false">
      <c r="B10" s="23"/>
      <c r="L10" s="23"/>
    </row>
    <row r="11" s="22" customFormat="true" ht="12" hidden="false" customHeight="true" outlineLevel="0" collapsed="false">
      <c r="B11" s="23"/>
      <c r="D11" s="15" t="s">
        <v>17</v>
      </c>
      <c r="F11" s="16"/>
      <c r="I11" s="15" t="s">
        <v>18</v>
      </c>
      <c r="J11" s="16"/>
      <c r="L11" s="23"/>
    </row>
    <row r="12" s="22" customFormat="true" ht="12" hidden="false" customHeight="true" outlineLevel="0" collapsed="false">
      <c r="B12" s="23"/>
      <c r="D12" s="15" t="s">
        <v>19</v>
      </c>
      <c r="F12" s="16" t="s">
        <v>20</v>
      </c>
      <c r="I12" s="15" t="s">
        <v>21</v>
      </c>
      <c r="J12" s="97" t="str">
        <f aca="false">'Rekapitulace stavby'!AN8</f>
        <v>25. 3. 2024</v>
      </c>
      <c r="L12" s="23"/>
    </row>
    <row r="13" s="22" customFormat="true" ht="10.5" hidden="false" customHeight="true" outlineLevel="0" collapsed="false">
      <c r="B13" s="23"/>
      <c r="L13" s="23"/>
    </row>
    <row r="14" s="22" customFormat="true" ht="12" hidden="false" customHeight="true" outlineLevel="0" collapsed="false">
      <c r="B14" s="23"/>
      <c r="D14" s="15" t="s">
        <v>23</v>
      </c>
      <c r="I14" s="15" t="s">
        <v>24</v>
      </c>
      <c r="J14" s="16"/>
      <c r="L14" s="23"/>
    </row>
    <row r="15" s="22" customFormat="true" ht="18" hidden="false" customHeight="true" outlineLevel="0" collapsed="false">
      <c r="B15" s="23"/>
      <c r="E15" s="16" t="s">
        <v>25</v>
      </c>
      <c r="I15" s="15" t="s">
        <v>26</v>
      </c>
      <c r="J15" s="16"/>
      <c r="L15" s="23"/>
    </row>
    <row r="16" s="22" customFormat="true" ht="6.75" hidden="false" customHeight="true" outlineLevel="0" collapsed="false">
      <c r="B16" s="23"/>
      <c r="L16" s="23"/>
    </row>
    <row r="17" s="22" customFormat="true" ht="12" hidden="false" customHeight="true" outlineLevel="0" collapsed="false">
      <c r="B17" s="23"/>
      <c r="D17" s="15" t="s">
        <v>27</v>
      </c>
      <c r="I17" s="15" t="s">
        <v>24</v>
      </c>
      <c r="J17" s="17" t="str">
        <f aca="false">'Rekapitulace stavby'!AN13</f>
        <v>Vyplň údaj</v>
      </c>
      <c r="L17" s="23"/>
    </row>
    <row r="18" s="22" customFormat="true" ht="18" hidden="false" customHeight="true" outlineLevel="0" collapsed="false">
      <c r="B18" s="23"/>
      <c r="E18" s="98" t="str">
        <f aca="false">'Rekapitulace stavby'!E14</f>
        <v>Vyplň údaj</v>
      </c>
      <c r="F18" s="98"/>
      <c r="G18" s="98"/>
      <c r="H18" s="98"/>
      <c r="I18" s="15" t="s">
        <v>26</v>
      </c>
      <c r="J18" s="17" t="str">
        <f aca="false">'Rekapitulace stavby'!AN14</f>
        <v>Vyplň údaj</v>
      </c>
      <c r="L18" s="23"/>
    </row>
    <row r="19" s="22" customFormat="true" ht="6.75" hidden="false" customHeight="true" outlineLevel="0" collapsed="false">
      <c r="B19" s="23"/>
      <c r="L19" s="23"/>
    </row>
    <row r="20" s="22" customFormat="true" ht="12" hidden="false" customHeight="true" outlineLevel="0" collapsed="false">
      <c r="B20" s="23"/>
      <c r="D20" s="15" t="s">
        <v>29</v>
      </c>
      <c r="I20" s="15" t="s">
        <v>24</v>
      </c>
      <c r="J20" s="16"/>
      <c r="L20" s="23"/>
    </row>
    <row r="21" s="22" customFormat="true" ht="18" hidden="false" customHeight="true" outlineLevel="0" collapsed="false">
      <c r="B21" s="23"/>
      <c r="E21" s="16" t="s">
        <v>30</v>
      </c>
      <c r="I21" s="15" t="s">
        <v>26</v>
      </c>
      <c r="J21" s="16"/>
      <c r="L21" s="23"/>
    </row>
    <row r="22" s="22" customFormat="true" ht="6.75" hidden="false" customHeight="true" outlineLevel="0" collapsed="false">
      <c r="B22" s="23"/>
      <c r="L22" s="23"/>
    </row>
    <row r="23" s="22" customFormat="true" ht="12" hidden="false" customHeight="true" outlineLevel="0" collapsed="false">
      <c r="B23" s="23"/>
      <c r="D23" s="15" t="s">
        <v>32</v>
      </c>
      <c r="I23" s="15" t="s">
        <v>24</v>
      </c>
      <c r="J23" s="16"/>
      <c r="L23" s="23"/>
    </row>
    <row r="24" s="22" customFormat="true" ht="18" hidden="false" customHeight="true" outlineLevel="0" collapsed="false">
      <c r="B24" s="23"/>
      <c r="E24" s="16" t="s">
        <v>33</v>
      </c>
      <c r="I24" s="15" t="s">
        <v>26</v>
      </c>
      <c r="J24" s="16"/>
      <c r="L24" s="23"/>
    </row>
    <row r="25" s="22" customFormat="true" ht="6.75" hidden="false" customHeight="true" outlineLevel="0" collapsed="false">
      <c r="B25" s="23"/>
      <c r="L25" s="23"/>
    </row>
    <row r="26" s="22" customFormat="true" ht="12" hidden="false" customHeight="true" outlineLevel="0" collapsed="false">
      <c r="B26" s="23"/>
      <c r="D26" s="15" t="s">
        <v>34</v>
      </c>
      <c r="L26" s="23"/>
    </row>
    <row r="27" s="22" customFormat="true" ht="47.25" hidden="false" customHeight="true" outlineLevel="0" collapsed="false">
      <c r="B27" s="23"/>
      <c r="E27" s="20" t="s">
        <v>35</v>
      </c>
      <c r="F27" s="20"/>
      <c r="G27" s="20"/>
      <c r="H27" s="20"/>
      <c r="L27" s="23"/>
    </row>
    <row r="28" s="22" customFormat="true" ht="6.75" hidden="false" customHeight="true" outlineLevel="0" collapsed="false">
      <c r="B28" s="23"/>
      <c r="L28" s="23"/>
    </row>
    <row r="29" s="22" customFormat="true" ht="6.75" hidden="false" customHeight="true" outlineLevel="0" collapsed="false">
      <c r="B29" s="23"/>
      <c r="D29" s="52"/>
      <c r="E29" s="52"/>
      <c r="F29" s="52"/>
      <c r="G29" s="52"/>
      <c r="H29" s="52"/>
      <c r="I29" s="52"/>
      <c r="J29" s="52"/>
      <c r="K29" s="52"/>
      <c r="L29" s="23"/>
    </row>
    <row r="30" s="22" customFormat="true" ht="24.75" hidden="false" customHeight="true" outlineLevel="0" collapsed="false">
      <c r="B30" s="23"/>
      <c r="D30" s="99" t="s">
        <v>36</v>
      </c>
      <c r="J30" s="100" t="n">
        <f aca="false">ROUND(J81, 1)</f>
        <v>0</v>
      </c>
      <c r="L30" s="23"/>
    </row>
    <row r="31" s="22" customFormat="true" ht="6.75" hidden="false" customHeight="true" outlineLevel="0" collapsed="false">
      <c r="B31" s="23"/>
      <c r="D31" s="52"/>
      <c r="E31" s="52"/>
      <c r="F31" s="52"/>
      <c r="G31" s="52"/>
      <c r="H31" s="52"/>
      <c r="I31" s="52"/>
      <c r="J31" s="52"/>
      <c r="K31" s="52"/>
      <c r="L31" s="23"/>
    </row>
    <row r="32" s="22" customFormat="true" ht="14.25" hidden="false" customHeight="true" outlineLevel="0" collapsed="false">
      <c r="B32" s="23"/>
      <c r="F32" s="101" t="s">
        <v>38</v>
      </c>
      <c r="I32" s="101" t="s">
        <v>37</v>
      </c>
      <c r="J32" s="101" t="s">
        <v>39</v>
      </c>
      <c r="L32" s="23"/>
    </row>
    <row r="33" s="22" customFormat="true" ht="14.25" hidden="false" customHeight="true" outlineLevel="0" collapsed="false">
      <c r="B33" s="23"/>
      <c r="D33" s="102" t="s">
        <v>40</v>
      </c>
      <c r="E33" s="15" t="s">
        <v>41</v>
      </c>
      <c r="F33" s="103" t="n">
        <f aca="false">ROUND((SUM(BE81:BE86)),  1)</f>
        <v>0</v>
      </c>
      <c r="I33" s="104" t="n">
        <v>0.21</v>
      </c>
      <c r="J33" s="103" t="n">
        <f aca="false">ROUND(((SUM(BE81:BE86))*I33),  1)</f>
        <v>0</v>
      </c>
      <c r="L33" s="23"/>
    </row>
    <row r="34" s="22" customFormat="true" ht="14.25" hidden="false" customHeight="true" outlineLevel="0" collapsed="false">
      <c r="B34" s="23"/>
      <c r="E34" s="15" t="s">
        <v>42</v>
      </c>
      <c r="F34" s="103" t="n">
        <f aca="false">ROUND((SUM(BF81:BF86)),  1)</f>
        <v>0</v>
      </c>
      <c r="I34" s="104" t="n">
        <v>0.12</v>
      </c>
      <c r="J34" s="103" t="n">
        <f aca="false">ROUND(((SUM(BF81:BF86))*I34),  1)</f>
        <v>0</v>
      </c>
      <c r="L34" s="23"/>
    </row>
    <row r="35" s="22" customFormat="true" ht="14.25" hidden="true" customHeight="true" outlineLevel="0" collapsed="false">
      <c r="B35" s="23"/>
      <c r="E35" s="15" t="s">
        <v>43</v>
      </c>
      <c r="F35" s="103" t="n">
        <f aca="false">ROUND((SUM(BG81:BG86)),  1)</f>
        <v>0</v>
      </c>
      <c r="I35" s="104" t="n">
        <v>0.21</v>
      </c>
      <c r="J35" s="103" t="n">
        <f aca="false">0</f>
        <v>0</v>
      </c>
      <c r="L35" s="23"/>
    </row>
    <row r="36" s="22" customFormat="true" ht="14.25" hidden="true" customHeight="true" outlineLevel="0" collapsed="false">
      <c r="B36" s="23"/>
      <c r="E36" s="15" t="s">
        <v>44</v>
      </c>
      <c r="F36" s="103" t="n">
        <f aca="false">ROUND((SUM(BH81:BH86)),  1)</f>
        <v>0</v>
      </c>
      <c r="I36" s="104" t="n">
        <v>0.12</v>
      </c>
      <c r="J36" s="103" t="n">
        <f aca="false">0</f>
        <v>0</v>
      </c>
      <c r="L36" s="23"/>
    </row>
    <row r="37" s="22" customFormat="true" ht="14.25" hidden="true" customHeight="true" outlineLevel="0" collapsed="false">
      <c r="B37" s="23"/>
      <c r="E37" s="15" t="s">
        <v>45</v>
      </c>
      <c r="F37" s="103" t="n">
        <f aca="false">ROUND((SUM(BI81:BI86)),  1)</f>
        <v>0</v>
      </c>
      <c r="I37" s="104" t="n">
        <v>0</v>
      </c>
      <c r="J37" s="103" t="n">
        <f aca="false">0</f>
        <v>0</v>
      </c>
      <c r="L37" s="23"/>
    </row>
    <row r="38" s="22" customFormat="true" ht="6.75" hidden="false" customHeight="true" outlineLevel="0" collapsed="false">
      <c r="B38" s="23"/>
      <c r="L38" s="23"/>
    </row>
    <row r="39" s="22" customFormat="true" ht="24.75" hidden="false" customHeight="true" outlineLevel="0" collapsed="false">
      <c r="B39" s="23"/>
      <c r="C39" s="105"/>
      <c r="D39" s="106" t="s">
        <v>46</v>
      </c>
      <c r="E39" s="56"/>
      <c r="F39" s="56"/>
      <c r="G39" s="107" t="s">
        <v>47</v>
      </c>
      <c r="H39" s="108" t="s">
        <v>48</v>
      </c>
      <c r="I39" s="56"/>
      <c r="J39" s="109" t="n">
        <f aca="false">SUM(J30:J37)</f>
        <v>0</v>
      </c>
      <c r="K39" s="110"/>
      <c r="L39" s="23"/>
    </row>
    <row r="40" s="22" customFormat="true" ht="14.25" hidden="false" customHeight="true" outlineLevel="0" collapsed="false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3"/>
    </row>
    <row r="44" s="22" customFormat="true" ht="6.75" hidden="false" customHeight="true" outlineLevel="0" collapsed="false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3"/>
    </row>
    <row r="45" s="22" customFormat="true" ht="24.75" hidden="false" customHeight="true" outlineLevel="0" collapsed="false">
      <c r="B45" s="23"/>
      <c r="C45" s="7" t="s">
        <v>94</v>
      </c>
      <c r="L45" s="23"/>
    </row>
    <row r="46" s="22" customFormat="true" ht="6.75" hidden="false" customHeight="true" outlineLevel="0" collapsed="false">
      <c r="B46" s="23"/>
      <c r="L46" s="23"/>
    </row>
    <row r="47" s="22" customFormat="true" ht="12" hidden="false" customHeight="true" outlineLevel="0" collapsed="false">
      <c r="B47" s="23"/>
      <c r="C47" s="15" t="s">
        <v>15</v>
      </c>
      <c r="L47" s="23"/>
    </row>
    <row r="48" s="22" customFormat="true" ht="16.5" hidden="false" customHeight="true" outlineLevel="0" collapsed="false">
      <c r="B48" s="23"/>
      <c r="E48" s="95" t="str">
        <f aca="false">E7</f>
        <v>KELÍMKOVÉ CENTRUM KULTURNÍHO STŘEDISKA MĚSTA ÚSTÍ n.L.</v>
      </c>
      <c r="F48" s="95"/>
      <c r="G48" s="95"/>
      <c r="H48" s="95"/>
      <c r="L48" s="23"/>
    </row>
    <row r="49" s="22" customFormat="true" ht="12" hidden="false" customHeight="true" outlineLevel="0" collapsed="false">
      <c r="B49" s="23"/>
      <c r="C49" s="15" t="s">
        <v>92</v>
      </c>
      <c r="L49" s="23"/>
    </row>
    <row r="50" s="22" customFormat="true" ht="16.5" hidden="false" customHeight="true" outlineLevel="0" collapsed="false">
      <c r="B50" s="23"/>
      <c r="E50" s="96" t="str">
        <f aca="false">E9</f>
        <v>06 - VEDLEJŠÍ ROZPOČTOVÉ NÁKLADY</v>
      </c>
      <c r="F50" s="96"/>
      <c r="G50" s="96"/>
      <c r="H50" s="96"/>
      <c r="L50" s="23"/>
    </row>
    <row r="51" s="22" customFormat="true" ht="6.75" hidden="false" customHeight="true" outlineLevel="0" collapsed="false">
      <c r="B51" s="23"/>
      <c r="L51" s="23"/>
    </row>
    <row r="52" s="22" customFormat="true" ht="12" hidden="false" customHeight="true" outlineLevel="0" collapsed="false">
      <c r="B52" s="23"/>
      <c r="C52" s="15" t="s">
        <v>19</v>
      </c>
      <c r="F52" s="16" t="str">
        <f aca="false">F12</f>
        <v>ÚSTÍ n.L. Velká Hradební 619/33</v>
      </c>
      <c r="I52" s="15" t="s">
        <v>21</v>
      </c>
      <c r="J52" s="97" t="str">
        <f aca="false">IF(J12="","",J12)</f>
        <v>25. 3. 2024</v>
      </c>
      <c r="L52" s="23"/>
    </row>
    <row r="53" s="22" customFormat="true" ht="6.75" hidden="false" customHeight="true" outlineLevel="0" collapsed="false">
      <c r="B53" s="23"/>
      <c r="L53" s="23"/>
    </row>
    <row r="54" s="22" customFormat="true" ht="25.5" hidden="false" customHeight="true" outlineLevel="0" collapsed="false">
      <c r="B54" s="23"/>
      <c r="C54" s="15" t="s">
        <v>23</v>
      </c>
      <c r="F54" s="16" t="str">
        <f aca="false">E15</f>
        <v>Kulturní středisko města Ústí n.L., p.o.</v>
      </c>
      <c r="I54" s="15" t="s">
        <v>29</v>
      </c>
      <c r="J54" s="111" t="str">
        <f aca="false">E21</f>
        <v>Ing. arch. Jakub Stránský Ústí n.L.</v>
      </c>
      <c r="L54" s="23"/>
    </row>
    <row r="55" s="22" customFormat="true" ht="15" hidden="false" customHeight="true" outlineLevel="0" collapsed="false">
      <c r="B55" s="23"/>
      <c r="C55" s="15" t="s">
        <v>27</v>
      </c>
      <c r="F55" s="16" t="str">
        <f aca="false">IF(E18="","",E18)</f>
        <v>Vyplň údaj</v>
      </c>
      <c r="I55" s="15" t="s">
        <v>32</v>
      </c>
      <c r="J55" s="111" t="str">
        <f aca="false">E24</f>
        <v>Nina Blavková Děčín</v>
      </c>
      <c r="L55" s="23"/>
    </row>
    <row r="56" s="22" customFormat="true" ht="9.75" hidden="false" customHeight="true" outlineLevel="0" collapsed="false">
      <c r="B56" s="23"/>
      <c r="L56" s="23"/>
    </row>
    <row r="57" s="22" customFormat="true" ht="29.25" hidden="false" customHeight="true" outlineLevel="0" collapsed="false">
      <c r="B57" s="23"/>
      <c r="C57" s="112" t="s">
        <v>95</v>
      </c>
      <c r="D57" s="105"/>
      <c r="E57" s="105"/>
      <c r="F57" s="105"/>
      <c r="G57" s="105"/>
      <c r="H57" s="105"/>
      <c r="I57" s="105"/>
      <c r="J57" s="113" t="s">
        <v>96</v>
      </c>
      <c r="K57" s="105"/>
      <c r="L57" s="23"/>
    </row>
    <row r="58" s="22" customFormat="true" ht="9.75" hidden="false" customHeight="true" outlineLevel="0" collapsed="false">
      <c r="B58" s="23"/>
      <c r="L58" s="23"/>
    </row>
    <row r="59" s="22" customFormat="true" ht="22.5" hidden="false" customHeight="true" outlineLevel="0" collapsed="false">
      <c r="B59" s="23"/>
      <c r="C59" s="114" t="s">
        <v>68</v>
      </c>
      <c r="J59" s="100" t="n">
        <f aca="false">J81</f>
        <v>0</v>
      </c>
      <c r="L59" s="23"/>
      <c r="AU59" s="3" t="s">
        <v>97</v>
      </c>
    </row>
    <row r="60" s="115" customFormat="true" ht="24.75" hidden="false" customHeight="true" outlineLevel="0" collapsed="false">
      <c r="B60" s="116"/>
      <c r="D60" s="117" t="s">
        <v>1076</v>
      </c>
      <c r="E60" s="118"/>
      <c r="F60" s="118"/>
      <c r="G60" s="118"/>
      <c r="H60" s="118"/>
      <c r="I60" s="118"/>
      <c r="J60" s="119" t="n">
        <f aca="false">J82</f>
        <v>0</v>
      </c>
      <c r="L60" s="116"/>
    </row>
    <row r="61" s="120" customFormat="true" ht="19.5" hidden="false" customHeight="true" outlineLevel="0" collapsed="false">
      <c r="B61" s="121"/>
      <c r="D61" s="122" t="s">
        <v>1077</v>
      </c>
      <c r="E61" s="123"/>
      <c r="F61" s="123"/>
      <c r="G61" s="123"/>
      <c r="H61" s="123"/>
      <c r="I61" s="123"/>
      <c r="J61" s="124" t="n">
        <f aca="false">J83</f>
        <v>0</v>
      </c>
      <c r="L61" s="121"/>
    </row>
    <row r="62" s="22" customFormat="true" ht="21.75" hidden="false" customHeight="true" outlineLevel="0" collapsed="false">
      <c r="B62" s="23"/>
      <c r="L62" s="23"/>
    </row>
    <row r="63" s="22" customFormat="true" ht="6.75" hidden="false" customHeight="true" outlineLevel="0" collapsed="false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23"/>
    </row>
    <row r="67" s="22" customFormat="true" ht="6.75" hidden="false" customHeight="true" outlineLevel="0" collapsed="false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23"/>
    </row>
    <row r="68" s="22" customFormat="true" ht="24.75" hidden="false" customHeight="true" outlineLevel="0" collapsed="false">
      <c r="B68" s="23"/>
      <c r="C68" s="7" t="s">
        <v>103</v>
      </c>
      <c r="L68" s="23"/>
    </row>
    <row r="69" s="22" customFormat="true" ht="6.75" hidden="false" customHeight="true" outlineLevel="0" collapsed="false">
      <c r="B69" s="23"/>
      <c r="L69" s="23"/>
    </row>
    <row r="70" s="22" customFormat="true" ht="12" hidden="false" customHeight="true" outlineLevel="0" collapsed="false">
      <c r="B70" s="23"/>
      <c r="C70" s="15" t="s">
        <v>15</v>
      </c>
      <c r="L70" s="23"/>
    </row>
    <row r="71" s="22" customFormat="true" ht="16.5" hidden="false" customHeight="true" outlineLevel="0" collapsed="false">
      <c r="B71" s="23"/>
      <c r="E71" s="95" t="str">
        <f aca="false">E7</f>
        <v>KELÍMKOVÉ CENTRUM KULTURNÍHO STŘEDISKA MĚSTA ÚSTÍ n.L.</v>
      </c>
      <c r="F71" s="95"/>
      <c r="G71" s="95"/>
      <c r="H71" s="95"/>
      <c r="L71" s="23"/>
    </row>
    <row r="72" s="22" customFormat="true" ht="12" hidden="false" customHeight="true" outlineLevel="0" collapsed="false">
      <c r="B72" s="23"/>
      <c r="C72" s="15" t="s">
        <v>92</v>
      </c>
      <c r="L72" s="23"/>
    </row>
    <row r="73" s="22" customFormat="true" ht="16.5" hidden="false" customHeight="true" outlineLevel="0" collapsed="false">
      <c r="B73" s="23"/>
      <c r="E73" s="96" t="str">
        <f aca="false">E9</f>
        <v>06 - VEDLEJŠÍ ROZPOČTOVÉ NÁKLADY</v>
      </c>
      <c r="F73" s="96"/>
      <c r="G73" s="96"/>
      <c r="H73" s="96"/>
      <c r="L73" s="23"/>
    </row>
    <row r="74" s="22" customFormat="true" ht="6.75" hidden="false" customHeight="true" outlineLevel="0" collapsed="false">
      <c r="B74" s="23"/>
      <c r="L74" s="23"/>
    </row>
    <row r="75" s="22" customFormat="true" ht="12" hidden="false" customHeight="true" outlineLevel="0" collapsed="false">
      <c r="B75" s="23"/>
      <c r="C75" s="15" t="s">
        <v>19</v>
      </c>
      <c r="F75" s="16" t="str">
        <f aca="false">F12</f>
        <v>ÚSTÍ n.L. Velká Hradební 619/33</v>
      </c>
      <c r="I75" s="15" t="s">
        <v>21</v>
      </c>
      <c r="J75" s="97" t="str">
        <f aca="false">IF(J12="","",J12)</f>
        <v>25. 3. 2024</v>
      </c>
      <c r="L75" s="23"/>
    </row>
    <row r="76" s="22" customFormat="true" ht="6.75" hidden="false" customHeight="true" outlineLevel="0" collapsed="false">
      <c r="B76" s="23"/>
      <c r="L76" s="23"/>
    </row>
    <row r="77" s="22" customFormat="true" ht="25.5" hidden="false" customHeight="true" outlineLevel="0" collapsed="false">
      <c r="B77" s="23"/>
      <c r="C77" s="15" t="s">
        <v>23</v>
      </c>
      <c r="F77" s="16" t="str">
        <f aca="false">E15</f>
        <v>Kulturní středisko města Ústí n.L., p.o.</v>
      </c>
      <c r="I77" s="15" t="s">
        <v>29</v>
      </c>
      <c r="J77" s="111" t="str">
        <f aca="false">E21</f>
        <v>Ing. arch. Jakub Stránský Ústí n.L.</v>
      </c>
      <c r="L77" s="23"/>
    </row>
    <row r="78" s="22" customFormat="true" ht="15" hidden="false" customHeight="true" outlineLevel="0" collapsed="false">
      <c r="B78" s="23"/>
      <c r="C78" s="15" t="s">
        <v>27</v>
      </c>
      <c r="F78" s="16" t="str">
        <f aca="false">IF(E18="","",E18)</f>
        <v>Vyplň údaj</v>
      </c>
      <c r="I78" s="15" t="s">
        <v>32</v>
      </c>
      <c r="J78" s="111" t="str">
        <f aca="false">E24</f>
        <v>Nina Blavková Děčín</v>
      </c>
      <c r="L78" s="23"/>
    </row>
    <row r="79" s="22" customFormat="true" ht="9.75" hidden="false" customHeight="true" outlineLevel="0" collapsed="false">
      <c r="B79" s="23"/>
      <c r="L79" s="23"/>
    </row>
    <row r="80" s="125" customFormat="true" ht="29.25" hidden="false" customHeight="true" outlineLevel="0" collapsed="false">
      <c r="B80" s="126"/>
      <c r="C80" s="127" t="s">
        <v>104</v>
      </c>
      <c r="D80" s="128" t="s">
        <v>55</v>
      </c>
      <c r="E80" s="128" t="s">
        <v>51</v>
      </c>
      <c r="F80" s="128" t="s">
        <v>52</v>
      </c>
      <c r="G80" s="128" t="s">
        <v>105</v>
      </c>
      <c r="H80" s="128" t="s">
        <v>106</v>
      </c>
      <c r="I80" s="128" t="s">
        <v>107</v>
      </c>
      <c r="J80" s="128" t="s">
        <v>96</v>
      </c>
      <c r="K80" s="129" t="s">
        <v>108</v>
      </c>
      <c r="L80" s="126"/>
      <c r="M80" s="60"/>
      <c r="N80" s="61" t="s">
        <v>40</v>
      </c>
      <c r="O80" s="61" t="s">
        <v>109</v>
      </c>
      <c r="P80" s="61" t="s">
        <v>110</v>
      </c>
      <c r="Q80" s="61" t="s">
        <v>111</v>
      </c>
      <c r="R80" s="61" t="s">
        <v>112</v>
      </c>
      <c r="S80" s="61" t="s">
        <v>113</v>
      </c>
      <c r="T80" s="61" t="s">
        <v>114</v>
      </c>
      <c r="U80" s="62" t="s">
        <v>115</v>
      </c>
    </row>
    <row r="81" s="22" customFormat="true" ht="22.5" hidden="false" customHeight="true" outlineLevel="0" collapsed="false">
      <c r="B81" s="23"/>
      <c r="C81" s="66" t="s">
        <v>116</v>
      </c>
      <c r="J81" s="130" t="n">
        <f aca="false">BK81</f>
        <v>0</v>
      </c>
      <c r="L81" s="23"/>
      <c r="M81" s="63"/>
      <c r="N81" s="52"/>
      <c r="O81" s="52"/>
      <c r="P81" s="131" t="n">
        <f aca="false">P82</f>
        <v>0</v>
      </c>
      <c r="Q81" s="52"/>
      <c r="R81" s="131" t="n">
        <f aca="false">R82</f>
        <v>0</v>
      </c>
      <c r="S81" s="52"/>
      <c r="T81" s="131" t="n">
        <f aca="false">T82</f>
        <v>0</v>
      </c>
      <c r="U81" s="53"/>
      <c r="AT81" s="3" t="s">
        <v>69</v>
      </c>
      <c r="AU81" s="3" t="s">
        <v>97</v>
      </c>
      <c r="BK81" s="132" t="n">
        <f aca="false">BK82</f>
        <v>0</v>
      </c>
    </row>
    <row r="82" s="133" customFormat="true" ht="25.5" hidden="false" customHeight="true" outlineLevel="0" collapsed="false">
      <c r="B82" s="134"/>
      <c r="D82" s="135" t="s">
        <v>69</v>
      </c>
      <c r="E82" s="136" t="s">
        <v>1078</v>
      </c>
      <c r="F82" s="136" t="s">
        <v>1079</v>
      </c>
      <c r="I82" s="137"/>
      <c r="J82" s="138" t="n">
        <f aca="false">BK82</f>
        <v>0</v>
      </c>
      <c r="L82" s="134"/>
      <c r="M82" s="139"/>
      <c r="P82" s="140" t="n">
        <f aca="false">P83</f>
        <v>0</v>
      </c>
      <c r="R82" s="140" t="n">
        <f aca="false">R83</f>
        <v>0</v>
      </c>
      <c r="T82" s="140" t="n">
        <f aca="false">T83</f>
        <v>0</v>
      </c>
      <c r="U82" s="141"/>
      <c r="AR82" s="135" t="s">
        <v>152</v>
      </c>
      <c r="AT82" s="142" t="s">
        <v>69</v>
      </c>
      <c r="AU82" s="142" t="s">
        <v>70</v>
      </c>
      <c r="AY82" s="135" t="s">
        <v>119</v>
      </c>
      <c r="BK82" s="143" t="n">
        <f aca="false">BK83</f>
        <v>0</v>
      </c>
    </row>
    <row r="83" s="133" customFormat="true" ht="22.5" hidden="false" customHeight="true" outlineLevel="0" collapsed="false">
      <c r="B83" s="134"/>
      <c r="D83" s="135" t="s">
        <v>69</v>
      </c>
      <c r="E83" s="144" t="s">
        <v>1080</v>
      </c>
      <c r="F83" s="144" t="s">
        <v>1081</v>
      </c>
      <c r="I83" s="137"/>
      <c r="J83" s="145" t="n">
        <f aca="false">BK83</f>
        <v>0</v>
      </c>
      <c r="L83" s="134"/>
      <c r="M83" s="139"/>
      <c r="P83" s="140" t="n">
        <f aca="false">SUM(P84:P86)</f>
        <v>0</v>
      </c>
      <c r="R83" s="140" t="n">
        <f aca="false">SUM(R84:R86)</f>
        <v>0</v>
      </c>
      <c r="T83" s="140" t="n">
        <f aca="false">SUM(T84:T86)</f>
        <v>0</v>
      </c>
      <c r="U83" s="141"/>
      <c r="AR83" s="135" t="s">
        <v>152</v>
      </c>
      <c r="AT83" s="142" t="s">
        <v>69</v>
      </c>
      <c r="AU83" s="142" t="s">
        <v>78</v>
      </c>
      <c r="AY83" s="135" t="s">
        <v>119</v>
      </c>
      <c r="BK83" s="143" t="n">
        <f aca="false">SUM(BK84:BK86)</f>
        <v>0</v>
      </c>
    </row>
    <row r="84" s="22" customFormat="true" ht="16.5" hidden="false" customHeight="true" outlineLevel="0" collapsed="false">
      <c r="B84" s="23"/>
      <c r="C84" s="146" t="s">
        <v>78</v>
      </c>
      <c r="D84" s="146" t="s">
        <v>124</v>
      </c>
      <c r="E84" s="147" t="s">
        <v>1082</v>
      </c>
      <c r="F84" s="148" t="s">
        <v>1083</v>
      </c>
      <c r="G84" s="149" t="s">
        <v>947</v>
      </c>
      <c r="H84" s="150" t="n">
        <v>1</v>
      </c>
      <c r="I84" s="151"/>
      <c r="J84" s="152" t="n">
        <f aca="false">ROUND(I84*H84,1)</f>
        <v>0</v>
      </c>
      <c r="K84" s="148" t="s">
        <v>128</v>
      </c>
      <c r="L84" s="23"/>
      <c r="M84" s="153"/>
      <c r="N84" s="154" t="s">
        <v>41</v>
      </c>
      <c r="P84" s="155" t="n">
        <f aca="false">O84*H84</f>
        <v>0</v>
      </c>
      <c r="Q84" s="155" t="n">
        <v>0</v>
      </c>
      <c r="R84" s="155" t="n">
        <f aca="false">Q84*H84</f>
        <v>0</v>
      </c>
      <c r="S84" s="155" t="n">
        <v>0</v>
      </c>
      <c r="T84" s="155" t="n">
        <f aca="false">S84*H84</f>
        <v>0</v>
      </c>
      <c r="U84" s="156"/>
      <c r="AR84" s="157" t="s">
        <v>1084</v>
      </c>
      <c r="AT84" s="157" t="s">
        <v>124</v>
      </c>
      <c r="AU84" s="157" t="s">
        <v>80</v>
      </c>
      <c r="AY84" s="3" t="s">
        <v>119</v>
      </c>
      <c r="BE84" s="158" t="n">
        <f aca="false">IF(N84="základní",J84,0)</f>
        <v>0</v>
      </c>
      <c r="BF84" s="158" t="n">
        <f aca="false">IF(N84="snížená",J84,0)</f>
        <v>0</v>
      </c>
      <c r="BG84" s="158" t="n">
        <f aca="false">IF(N84="zákl. přenesená",J84,0)</f>
        <v>0</v>
      </c>
      <c r="BH84" s="158" t="n">
        <f aca="false">IF(N84="sníž. přenesená",J84,0)</f>
        <v>0</v>
      </c>
      <c r="BI84" s="158" t="n">
        <f aca="false">IF(N84="nulová",J84,0)</f>
        <v>0</v>
      </c>
      <c r="BJ84" s="3" t="s">
        <v>78</v>
      </c>
      <c r="BK84" s="158" t="n">
        <f aca="false">ROUND(I84*H84,1)</f>
        <v>0</v>
      </c>
      <c r="BL84" s="3" t="s">
        <v>1084</v>
      </c>
      <c r="BM84" s="157" t="s">
        <v>1085</v>
      </c>
    </row>
    <row r="85" s="22" customFormat="true" ht="15" hidden="false" customHeight="false" outlineLevel="0" collapsed="false">
      <c r="B85" s="23"/>
      <c r="D85" s="159" t="s">
        <v>132</v>
      </c>
      <c r="F85" s="160" t="s">
        <v>1086</v>
      </c>
      <c r="I85" s="161"/>
      <c r="L85" s="23"/>
      <c r="M85" s="162"/>
      <c r="U85" s="54"/>
      <c r="AT85" s="3" t="s">
        <v>132</v>
      </c>
      <c r="AU85" s="3" t="s">
        <v>80</v>
      </c>
    </row>
    <row r="86" s="22" customFormat="true" ht="16.5" hidden="false" customHeight="true" outlineLevel="0" collapsed="false">
      <c r="B86" s="23"/>
      <c r="C86" s="146" t="s">
        <v>80</v>
      </c>
      <c r="D86" s="146" t="s">
        <v>124</v>
      </c>
      <c r="E86" s="147" t="s">
        <v>1087</v>
      </c>
      <c r="F86" s="148" t="s">
        <v>1088</v>
      </c>
      <c r="G86" s="149" t="s">
        <v>947</v>
      </c>
      <c r="H86" s="150" t="n">
        <v>1</v>
      </c>
      <c r="I86" s="151"/>
      <c r="J86" s="152" t="n">
        <f aca="false">ROUND(I86*H86,1)</f>
        <v>0</v>
      </c>
      <c r="K86" s="148"/>
      <c r="L86" s="23"/>
      <c r="M86" s="212"/>
      <c r="N86" s="213" t="s">
        <v>41</v>
      </c>
      <c r="O86" s="214"/>
      <c r="P86" s="215" t="n">
        <f aca="false">O86*H86</f>
        <v>0</v>
      </c>
      <c r="Q86" s="215" t="n">
        <v>0</v>
      </c>
      <c r="R86" s="215" t="n">
        <f aca="false">Q86*H86</f>
        <v>0</v>
      </c>
      <c r="S86" s="215" t="n">
        <v>0</v>
      </c>
      <c r="T86" s="215" t="n">
        <f aca="false">S86*H86</f>
        <v>0</v>
      </c>
      <c r="U86" s="216"/>
      <c r="AR86" s="157" t="s">
        <v>1084</v>
      </c>
      <c r="AT86" s="157" t="s">
        <v>124</v>
      </c>
      <c r="AU86" s="157" t="s">
        <v>80</v>
      </c>
      <c r="AY86" s="3" t="s">
        <v>119</v>
      </c>
      <c r="BE86" s="158" t="n">
        <f aca="false">IF(N86="základní",J86,0)</f>
        <v>0</v>
      </c>
      <c r="BF86" s="158" t="n">
        <f aca="false">IF(N86="snížená",J86,0)</f>
        <v>0</v>
      </c>
      <c r="BG86" s="158" t="n">
        <f aca="false">IF(N86="zákl. přenesená",J86,0)</f>
        <v>0</v>
      </c>
      <c r="BH86" s="158" t="n">
        <f aca="false">IF(N86="sníž. přenesená",J86,0)</f>
        <v>0</v>
      </c>
      <c r="BI86" s="158" t="n">
        <f aca="false">IF(N86="nulová",J86,0)</f>
        <v>0</v>
      </c>
      <c r="BJ86" s="3" t="s">
        <v>78</v>
      </c>
      <c r="BK86" s="158" t="n">
        <f aca="false">ROUND(I86*H86,1)</f>
        <v>0</v>
      </c>
      <c r="BL86" s="3" t="s">
        <v>1084</v>
      </c>
      <c r="BM86" s="157" t="s">
        <v>1089</v>
      </c>
    </row>
    <row r="87" s="22" customFormat="true" ht="6.75" hidden="false" customHeight="true" outlineLevel="0" collapsed="false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23"/>
    </row>
  </sheetData>
  <sheetProtection algorithmName="SHA-512" hashValue="RQEbJxJMugPbnLDjUPth0Z6gLVm+j0I4LFgSoU206veTSRf9TwNZhFgpYcl5VKpXqEHuqJTyIX3/3fLCtiPynA==" saltValue="TPDlQQrRyF6SEwbSjWaElbpsz1kx7r2cRgKuHsPN1xrTLXEikSpj4KpxpLob3YwSV/DpfK1G5o76H7xpAy3aww==" spinCount="100000" sheet="true" objects="true" scenarios="true" formatColumns="false" formatRows="false" autoFilter="false"/>
  <autoFilter ref="C80:K86"/>
  <mergeCells count="9">
    <mergeCell ref="L2:V2"/>
    <mergeCell ref="E7:H7"/>
    <mergeCell ref="E9:H9"/>
    <mergeCell ref="E18:H18"/>
    <mergeCell ref="E27:H27"/>
    <mergeCell ref="E48:H48"/>
    <mergeCell ref="E50:H50"/>
    <mergeCell ref="E71:H71"/>
    <mergeCell ref="E73:H73"/>
  </mergeCells>
  <hyperlinks>
    <hyperlink ref="F85" r:id="rId1" display="https://podminky.urs.cz/item/CS_URS_2024_01/030001000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219"/>
  <sheetViews>
    <sheetView showFormulas="false" showGridLines="false" showRowColHeaders="true" showZeros="true" rightToLeft="false" tabSelected="false" showOutlineSymbols="true" defaultGridColor="true" view="normal" topLeftCell="A58" colorId="64" zoomScale="110" zoomScaleNormal="110" zoomScalePageLayoutView="100" workbookViewId="0">
      <selection pane="topLeft" activeCell="A58" activeCellId="0" sqref="A58"/>
    </sheetView>
  </sheetViews>
  <sheetFormatPr defaultColWidth="8.84765625" defaultRowHeight="15" zeroHeight="false" outlineLevelRow="0" outlineLevelCol="0"/>
  <cols>
    <col collapsed="false" customWidth="true" hidden="false" outlineLevel="0" max="1" min="1" style="217" width="8.34"/>
    <col collapsed="false" customWidth="true" hidden="false" outlineLevel="0" max="2" min="2" style="217" width="1.66"/>
    <col collapsed="false" customWidth="true" hidden="false" outlineLevel="0" max="4" min="3" style="217" width="5"/>
    <col collapsed="false" customWidth="true" hidden="false" outlineLevel="0" max="5" min="5" style="217" width="11.66"/>
    <col collapsed="false" customWidth="true" hidden="false" outlineLevel="0" max="6" min="6" style="217" width="9.17"/>
    <col collapsed="false" customWidth="true" hidden="false" outlineLevel="0" max="7" min="7" style="217" width="5"/>
    <col collapsed="false" customWidth="true" hidden="false" outlineLevel="0" max="8" min="8" style="217" width="77.83"/>
    <col collapsed="false" customWidth="true" hidden="false" outlineLevel="0" max="10" min="9" style="217" width="20"/>
    <col collapsed="false" customWidth="true" hidden="false" outlineLevel="0" max="11" min="11" style="217" width="1.66"/>
  </cols>
  <sheetData>
    <row r="1" customFormat="false" ht="37.5" hidden="false" customHeight="tru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</row>
    <row r="2" customFormat="false" ht="7.5" hidden="false" customHeight="true" outlineLevel="0" collapsed="false">
      <c r="A2" s="0"/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="125" customFormat="true" ht="45" hidden="false" customHeight="true" outlineLevel="0" collapsed="false">
      <c r="B3" s="221"/>
      <c r="C3" s="222" t="s">
        <v>1090</v>
      </c>
      <c r="D3" s="222"/>
      <c r="E3" s="222"/>
      <c r="F3" s="222"/>
      <c r="G3" s="222"/>
      <c r="H3" s="222"/>
      <c r="I3" s="222"/>
      <c r="J3" s="222"/>
      <c r="K3" s="223"/>
    </row>
    <row r="4" customFormat="false" ht="25.5" hidden="false" customHeight="true" outlineLevel="0" collapsed="false">
      <c r="A4" s="0"/>
      <c r="B4" s="224"/>
      <c r="C4" s="225" t="s">
        <v>1091</v>
      </c>
      <c r="D4" s="225"/>
      <c r="E4" s="225"/>
      <c r="F4" s="225"/>
      <c r="G4" s="225"/>
      <c r="H4" s="225"/>
      <c r="I4" s="225"/>
      <c r="J4" s="225"/>
      <c r="K4" s="226"/>
    </row>
    <row r="5" customFormat="false" ht="5.25" hidden="false" customHeight="true" outlineLevel="0" collapsed="false">
      <c r="A5" s="0"/>
      <c r="B5" s="224"/>
      <c r="C5" s="227"/>
      <c r="D5" s="227"/>
      <c r="E5" s="227"/>
      <c r="F5" s="227"/>
      <c r="G5" s="227"/>
      <c r="H5" s="227"/>
      <c r="I5" s="227"/>
      <c r="J5" s="227"/>
      <c r="K5" s="226"/>
    </row>
    <row r="6" customFormat="false" ht="15" hidden="false" customHeight="true" outlineLevel="0" collapsed="false">
      <c r="A6" s="0"/>
      <c r="B6" s="224"/>
      <c r="C6" s="228" t="s">
        <v>1092</v>
      </c>
      <c r="D6" s="228"/>
      <c r="E6" s="228"/>
      <c r="F6" s="228"/>
      <c r="G6" s="228"/>
      <c r="H6" s="228"/>
      <c r="I6" s="228"/>
      <c r="J6" s="228"/>
      <c r="K6" s="226"/>
    </row>
    <row r="7" customFormat="false" ht="15" hidden="false" customHeight="true" outlineLevel="0" collapsed="false">
      <c r="A7" s="0"/>
      <c r="B7" s="229"/>
      <c r="C7" s="228" t="s">
        <v>1093</v>
      </c>
      <c r="D7" s="228"/>
      <c r="E7" s="228"/>
      <c r="F7" s="228"/>
      <c r="G7" s="228"/>
      <c r="H7" s="228"/>
      <c r="I7" s="228"/>
      <c r="J7" s="228"/>
      <c r="K7" s="226"/>
    </row>
    <row r="8" customFormat="false" ht="12.75" hidden="false" customHeight="true" outlineLevel="0" collapsed="false">
      <c r="A8" s="0"/>
      <c r="B8" s="229"/>
      <c r="C8" s="230"/>
      <c r="D8" s="230"/>
      <c r="E8" s="230"/>
      <c r="F8" s="230"/>
      <c r="G8" s="230"/>
      <c r="H8" s="230"/>
      <c r="I8" s="230"/>
      <c r="J8" s="230"/>
      <c r="K8" s="226"/>
    </row>
    <row r="9" customFormat="false" ht="15" hidden="false" customHeight="true" outlineLevel="0" collapsed="false">
      <c r="A9" s="0"/>
      <c r="B9" s="229"/>
      <c r="C9" s="231" t="s">
        <v>1094</v>
      </c>
      <c r="D9" s="231"/>
      <c r="E9" s="231"/>
      <c r="F9" s="231"/>
      <c r="G9" s="231"/>
      <c r="H9" s="231"/>
      <c r="I9" s="231"/>
      <c r="J9" s="231"/>
      <c r="K9" s="226"/>
    </row>
    <row r="10" customFormat="false" ht="15" hidden="false" customHeight="true" outlineLevel="0" collapsed="false">
      <c r="A10" s="0"/>
      <c r="B10" s="229"/>
      <c r="C10" s="230"/>
      <c r="D10" s="228" t="s">
        <v>1095</v>
      </c>
      <c r="E10" s="228"/>
      <c r="F10" s="228"/>
      <c r="G10" s="228"/>
      <c r="H10" s="228"/>
      <c r="I10" s="228"/>
      <c r="J10" s="228"/>
      <c r="K10" s="226"/>
    </row>
    <row r="11" customFormat="false" ht="15" hidden="false" customHeight="true" outlineLevel="0" collapsed="false">
      <c r="A11" s="0"/>
      <c r="B11" s="229"/>
      <c r="C11" s="232"/>
      <c r="D11" s="228" t="s">
        <v>1096</v>
      </c>
      <c r="E11" s="228"/>
      <c r="F11" s="228"/>
      <c r="G11" s="228"/>
      <c r="H11" s="228"/>
      <c r="I11" s="228"/>
      <c r="J11" s="228"/>
      <c r="K11" s="226"/>
    </row>
    <row r="12" customFormat="false" ht="15" hidden="false" customHeight="true" outlineLevel="0" collapsed="false">
      <c r="A12" s="0"/>
      <c r="B12" s="229"/>
      <c r="C12" s="232"/>
      <c r="D12" s="230"/>
      <c r="E12" s="230"/>
      <c r="F12" s="230"/>
      <c r="G12" s="230"/>
      <c r="H12" s="230"/>
      <c r="I12" s="230"/>
      <c r="J12" s="230"/>
      <c r="K12" s="226"/>
    </row>
    <row r="13" customFormat="false" ht="15" hidden="false" customHeight="true" outlineLevel="0" collapsed="false">
      <c r="A13" s="0"/>
      <c r="B13" s="229"/>
      <c r="C13" s="232"/>
      <c r="D13" s="230" t="s">
        <v>1097</v>
      </c>
      <c r="E13" s="230"/>
      <c r="F13" s="230"/>
      <c r="G13" s="230"/>
      <c r="H13" s="230"/>
      <c r="I13" s="230"/>
      <c r="J13" s="230"/>
      <c r="K13" s="226"/>
    </row>
    <row r="14" customFormat="false" ht="12.75" hidden="false" customHeight="true" outlineLevel="0" collapsed="false">
      <c r="A14" s="0"/>
      <c r="B14" s="229"/>
      <c r="C14" s="232"/>
      <c r="D14" s="232"/>
      <c r="E14" s="232"/>
      <c r="F14" s="232"/>
      <c r="G14" s="232"/>
      <c r="H14" s="232"/>
      <c r="I14" s="232"/>
      <c r="J14" s="232"/>
      <c r="K14" s="226"/>
    </row>
    <row r="15" customFormat="false" ht="15" hidden="false" customHeight="true" outlineLevel="0" collapsed="false">
      <c r="A15" s="0"/>
      <c r="B15" s="229"/>
      <c r="C15" s="232"/>
      <c r="D15" s="228" t="s">
        <v>1098</v>
      </c>
      <c r="E15" s="228"/>
      <c r="F15" s="228"/>
      <c r="G15" s="228"/>
      <c r="H15" s="228"/>
      <c r="I15" s="228"/>
      <c r="J15" s="228"/>
      <c r="K15" s="226"/>
    </row>
    <row r="16" customFormat="false" ht="15" hidden="false" customHeight="true" outlineLevel="0" collapsed="false">
      <c r="A16" s="0"/>
      <c r="B16" s="229"/>
      <c r="C16" s="232"/>
      <c r="D16" s="228" t="s">
        <v>1099</v>
      </c>
      <c r="E16" s="228"/>
      <c r="F16" s="228"/>
      <c r="G16" s="228"/>
      <c r="H16" s="228"/>
      <c r="I16" s="228"/>
      <c r="J16" s="228"/>
      <c r="K16" s="226"/>
    </row>
    <row r="17" customFormat="false" ht="15" hidden="false" customHeight="true" outlineLevel="0" collapsed="false">
      <c r="A17" s="0"/>
      <c r="B17" s="229"/>
      <c r="C17" s="232"/>
      <c r="D17" s="228" t="s">
        <v>1100</v>
      </c>
      <c r="E17" s="228"/>
      <c r="F17" s="228"/>
      <c r="G17" s="228"/>
      <c r="H17" s="228"/>
      <c r="I17" s="228"/>
      <c r="J17" s="228"/>
      <c r="K17" s="226"/>
    </row>
    <row r="18" customFormat="false" ht="15" hidden="false" customHeight="true" outlineLevel="0" collapsed="false">
      <c r="A18" s="0"/>
      <c r="B18" s="229"/>
      <c r="C18" s="232"/>
      <c r="D18" s="232"/>
      <c r="E18" s="232" t="s">
        <v>77</v>
      </c>
      <c r="F18" s="228" t="s">
        <v>1101</v>
      </c>
      <c r="G18" s="228"/>
      <c r="H18" s="228"/>
      <c r="I18" s="228"/>
      <c r="J18" s="228"/>
      <c r="K18" s="226"/>
    </row>
    <row r="19" customFormat="false" ht="15" hidden="false" customHeight="true" outlineLevel="0" collapsed="false">
      <c r="A19" s="0"/>
      <c r="B19" s="229"/>
      <c r="C19" s="232"/>
      <c r="D19" s="232"/>
      <c r="E19" s="232" t="s">
        <v>1102</v>
      </c>
      <c r="F19" s="228" t="s">
        <v>1103</v>
      </c>
      <c r="G19" s="228"/>
      <c r="H19" s="228"/>
      <c r="I19" s="228"/>
      <c r="J19" s="228"/>
      <c r="K19" s="226"/>
    </row>
    <row r="20" customFormat="false" ht="15" hidden="false" customHeight="true" outlineLevel="0" collapsed="false">
      <c r="A20" s="0"/>
      <c r="B20" s="229"/>
      <c r="C20" s="232"/>
      <c r="D20" s="232"/>
      <c r="E20" s="232" t="s">
        <v>1104</v>
      </c>
      <c r="F20" s="228" t="s">
        <v>1105</v>
      </c>
      <c r="G20" s="228"/>
      <c r="H20" s="228"/>
      <c r="I20" s="228"/>
      <c r="J20" s="228"/>
      <c r="K20" s="226"/>
    </row>
    <row r="21" customFormat="false" ht="15" hidden="false" customHeight="true" outlineLevel="0" collapsed="false">
      <c r="A21" s="0"/>
      <c r="B21" s="229"/>
      <c r="C21" s="232"/>
      <c r="D21" s="232"/>
      <c r="E21" s="232" t="s">
        <v>89</v>
      </c>
      <c r="F21" s="228" t="s">
        <v>1106</v>
      </c>
      <c r="G21" s="228"/>
      <c r="H21" s="228"/>
      <c r="I21" s="228"/>
      <c r="J21" s="228"/>
      <c r="K21" s="226"/>
    </row>
    <row r="22" customFormat="false" ht="15" hidden="false" customHeight="true" outlineLevel="0" collapsed="false">
      <c r="A22" s="0"/>
      <c r="B22" s="229"/>
      <c r="C22" s="232"/>
      <c r="D22" s="232"/>
      <c r="E22" s="232" t="s">
        <v>1107</v>
      </c>
      <c r="F22" s="228" t="s">
        <v>1108</v>
      </c>
      <c r="G22" s="228"/>
      <c r="H22" s="228"/>
      <c r="I22" s="228"/>
      <c r="J22" s="228"/>
      <c r="K22" s="226"/>
    </row>
    <row r="23" customFormat="false" ht="15" hidden="false" customHeight="true" outlineLevel="0" collapsed="false">
      <c r="A23" s="0"/>
      <c r="B23" s="229"/>
      <c r="C23" s="232"/>
      <c r="D23" s="232"/>
      <c r="E23" s="232" t="s">
        <v>1109</v>
      </c>
      <c r="F23" s="228" t="s">
        <v>1110</v>
      </c>
      <c r="G23" s="228"/>
      <c r="H23" s="228"/>
      <c r="I23" s="228"/>
      <c r="J23" s="228"/>
      <c r="K23" s="226"/>
    </row>
    <row r="24" customFormat="false" ht="12.75" hidden="false" customHeight="true" outlineLevel="0" collapsed="false">
      <c r="A24" s="0"/>
      <c r="B24" s="229"/>
      <c r="C24" s="232"/>
      <c r="D24" s="232"/>
      <c r="E24" s="232"/>
      <c r="F24" s="232"/>
      <c r="G24" s="232"/>
      <c r="H24" s="232"/>
      <c r="I24" s="232"/>
      <c r="J24" s="232"/>
      <c r="K24" s="226"/>
    </row>
    <row r="25" customFormat="false" ht="15" hidden="false" customHeight="true" outlineLevel="0" collapsed="false">
      <c r="A25" s="0"/>
      <c r="B25" s="229"/>
      <c r="C25" s="231" t="s">
        <v>1111</v>
      </c>
      <c r="D25" s="231"/>
      <c r="E25" s="231"/>
      <c r="F25" s="231"/>
      <c r="G25" s="231"/>
      <c r="H25" s="231"/>
      <c r="I25" s="231"/>
      <c r="J25" s="231"/>
      <c r="K25" s="226"/>
    </row>
    <row r="26" customFormat="false" ht="15" hidden="false" customHeight="true" outlineLevel="0" collapsed="false">
      <c r="A26" s="0"/>
      <c r="B26" s="229"/>
      <c r="C26" s="228" t="s">
        <v>1112</v>
      </c>
      <c r="D26" s="228"/>
      <c r="E26" s="228"/>
      <c r="F26" s="228"/>
      <c r="G26" s="228"/>
      <c r="H26" s="228"/>
      <c r="I26" s="228"/>
      <c r="J26" s="228"/>
      <c r="K26" s="226"/>
    </row>
    <row r="27" customFormat="false" ht="15" hidden="false" customHeight="true" outlineLevel="0" collapsed="false">
      <c r="A27" s="0"/>
      <c r="B27" s="229"/>
      <c r="C27" s="230"/>
      <c r="D27" s="233" t="s">
        <v>1113</v>
      </c>
      <c r="E27" s="233"/>
      <c r="F27" s="233"/>
      <c r="G27" s="233"/>
      <c r="H27" s="233"/>
      <c r="I27" s="233"/>
      <c r="J27" s="233"/>
      <c r="K27" s="226"/>
    </row>
    <row r="28" customFormat="false" ht="15" hidden="false" customHeight="true" outlineLevel="0" collapsed="false">
      <c r="A28" s="0"/>
      <c r="B28" s="229"/>
      <c r="C28" s="232"/>
      <c r="D28" s="228" t="s">
        <v>1114</v>
      </c>
      <c r="E28" s="228"/>
      <c r="F28" s="228"/>
      <c r="G28" s="228"/>
      <c r="H28" s="228"/>
      <c r="I28" s="228"/>
      <c r="J28" s="228"/>
      <c r="K28" s="226"/>
    </row>
    <row r="29" customFormat="false" ht="12.75" hidden="false" customHeight="true" outlineLevel="0" collapsed="false">
      <c r="A29" s="0"/>
      <c r="B29" s="229"/>
      <c r="C29" s="232"/>
      <c r="D29" s="232"/>
      <c r="E29" s="232"/>
      <c r="F29" s="232"/>
      <c r="G29" s="232"/>
      <c r="H29" s="232"/>
      <c r="I29" s="232"/>
      <c r="J29" s="232"/>
      <c r="K29" s="226"/>
    </row>
    <row r="30" customFormat="false" ht="15" hidden="false" customHeight="true" outlineLevel="0" collapsed="false">
      <c r="A30" s="0"/>
      <c r="B30" s="229"/>
      <c r="C30" s="232"/>
      <c r="D30" s="233" t="s">
        <v>1115</v>
      </c>
      <c r="E30" s="233"/>
      <c r="F30" s="233"/>
      <c r="G30" s="233"/>
      <c r="H30" s="233"/>
      <c r="I30" s="233"/>
      <c r="J30" s="233"/>
      <c r="K30" s="226"/>
    </row>
    <row r="31" customFormat="false" ht="15" hidden="false" customHeight="true" outlineLevel="0" collapsed="false">
      <c r="A31" s="0"/>
      <c r="B31" s="229"/>
      <c r="C31" s="232"/>
      <c r="D31" s="228" t="s">
        <v>1116</v>
      </c>
      <c r="E31" s="228"/>
      <c r="F31" s="228"/>
      <c r="G31" s="228"/>
      <c r="H31" s="228"/>
      <c r="I31" s="228"/>
      <c r="J31" s="228"/>
      <c r="K31" s="226"/>
    </row>
    <row r="32" customFormat="false" ht="12.75" hidden="false" customHeight="true" outlineLevel="0" collapsed="false">
      <c r="A32" s="0"/>
      <c r="B32" s="229"/>
      <c r="C32" s="232"/>
      <c r="D32" s="232"/>
      <c r="E32" s="232"/>
      <c r="F32" s="232"/>
      <c r="G32" s="232"/>
      <c r="H32" s="232"/>
      <c r="I32" s="232"/>
      <c r="J32" s="232"/>
      <c r="K32" s="226"/>
    </row>
    <row r="33" customFormat="false" ht="15" hidden="false" customHeight="true" outlineLevel="0" collapsed="false">
      <c r="A33" s="0"/>
      <c r="B33" s="229"/>
      <c r="C33" s="232"/>
      <c r="D33" s="233" t="s">
        <v>1117</v>
      </c>
      <c r="E33" s="233"/>
      <c r="F33" s="233"/>
      <c r="G33" s="233"/>
      <c r="H33" s="233"/>
      <c r="I33" s="233"/>
      <c r="J33" s="233"/>
      <c r="K33" s="226"/>
    </row>
    <row r="34" customFormat="false" ht="15" hidden="false" customHeight="true" outlineLevel="0" collapsed="false">
      <c r="A34" s="0"/>
      <c r="B34" s="229"/>
      <c r="C34" s="232"/>
      <c r="D34" s="228" t="s">
        <v>1118</v>
      </c>
      <c r="E34" s="228"/>
      <c r="F34" s="228"/>
      <c r="G34" s="228"/>
      <c r="H34" s="228"/>
      <c r="I34" s="228"/>
      <c r="J34" s="228"/>
      <c r="K34" s="226"/>
    </row>
    <row r="35" customFormat="false" ht="15" hidden="false" customHeight="true" outlineLevel="0" collapsed="false">
      <c r="A35" s="0"/>
      <c r="B35" s="229"/>
      <c r="C35" s="232"/>
      <c r="D35" s="228" t="s">
        <v>1119</v>
      </c>
      <c r="E35" s="228"/>
      <c r="F35" s="228"/>
      <c r="G35" s="228"/>
      <c r="H35" s="228"/>
      <c r="I35" s="228"/>
      <c r="J35" s="228"/>
      <c r="K35" s="226"/>
    </row>
    <row r="36" customFormat="false" ht="15" hidden="false" customHeight="true" outlineLevel="0" collapsed="false">
      <c r="A36" s="0"/>
      <c r="B36" s="229"/>
      <c r="C36" s="232"/>
      <c r="D36" s="230"/>
      <c r="E36" s="230" t="s">
        <v>104</v>
      </c>
      <c r="F36" s="230"/>
      <c r="G36" s="228" t="s">
        <v>1120</v>
      </c>
      <c r="H36" s="228"/>
      <c r="I36" s="228"/>
      <c r="J36" s="228"/>
      <c r="K36" s="226"/>
    </row>
    <row r="37" customFormat="false" ht="30.75" hidden="false" customHeight="true" outlineLevel="0" collapsed="false">
      <c r="A37" s="0"/>
      <c r="B37" s="229"/>
      <c r="C37" s="232"/>
      <c r="D37" s="230"/>
      <c r="E37" s="230" t="s">
        <v>1121</v>
      </c>
      <c r="F37" s="230"/>
      <c r="G37" s="228" t="s">
        <v>1122</v>
      </c>
      <c r="H37" s="228"/>
      <c r="I37" s="228"/>
      <c r="J37" s="228"/>
      <c r="K37" s="226"/>
    </row>
    <row r="38" customFormat="false" ht="15" hidden="false" customHeight="true" outlineLevel="0" collapsed="false">
      <c r="A38" s="0"/>
      <c r="B38" s="229"/>
      <c r="C38" s="232"/>
      <c r="D38" s="230"/>
      <c r="E38" s="230" t="s">
        <v>51</v>
      </c>
      <c r="F38" s="230"/>
      <c r="G38" s="228" t="s">
        <v>1123</v>
      </c>
      <c r="H38" s="228"/>
      <c r="I38" s="228"/>
      <c r="J38" s="228"/>
      <c r="K38" s="226"/>
    </row>
    <row r="39" customFormat="false" ht="15" hidden="false" customHeight="true" outlineLevel="0" collapsed="false">
      <c r="A39" s="0"/>
      <c r="B39" s="229"/>
      <c r="C39" s="232"/>
      <c r="D39" s="230"/>
      <c r="E39" s="230" t="s">
        <v>52</v>
      </c>
      <c r="F39" s="230"/>
      <c r="G39" s="228" t="s">
        <v>1124</v>
      </c>
      <c r="H39" s="228"/>
      <c r="I39" s="228"/>
      <c r="J39" s="228"/>
      <c r="K39" s="226"/>
    </row>
    <row r="40" customFormat="false" ht="15" hidden="false" customHeight="true" outlineLevel="0" collapsed="false">
      <c r="A40" s="0"/>
      <c r="B40" s="229"/>
      <c r="C40" s="232"/>
      <c r="D40" s="230"/>
      <c r="E40" s="230" t="s">
        <v>105</v>
      </c>
      <c r="F40" s="230"/>
      <c r="G40" s="228" t="s">
        <v>1125</v>
      </c>
      <c r="H40" s="228"/>
      <c r="I40" s="228"/>
      <c r="J40" s="228"/>
      <c r="K40" s="226"/>
    </row>
    <row r="41" customFormat="false" ht="15" hidden="false" customHeight="true" outlineLevel="0" collapsed="false">
      <c r="A41" s="0"/>
      <c r="B41" s="229"/>
      <c r="C41" s="232"/>
      <c r="D41" s="230"/>
      <c r="E41" s="230" t="s">
        <v>106</v>
      </c>
      <c r="F41" s="230"/>
      <c r="G41" s="228" t="s">
        <v>1126</v>
      </c>
      <c r="H41" s="228"/>
      <c r="I41" s="228"/>
      <c r="J41" s="228"/>
      <c r="K41" s="226"/>
    </row>
    <row r="42" customFormat="false" ht="15" hidden="false" customHeight="true" outlineLevel="0" collapsed="false">
      <c r="A42" s="0"/>
      <c r="B42" s="229"/>
      <c r="C42" s="232"/>
      <c r="D42" s="230"/>
      <c r="E42" s="230" t="s">
        <v>1127</v>
      </c>
      <c r="F42" s="230"/>
      <c r="G42" s="228" t="s">
        <v>1128</v>
      </c>
      <c r="H42" s="228"/>
      <c r="I42" s="228"/>
      <c r="J42" s="228"/>
      <c r="K42" s="226"/>
    </row>
    <row r="43" customFormat="false" ht="15" hidden="false" customHeight="true" outlineLevel="0" collapsed="false">
      <c r="A43" s="0"/>
      <c r="B43" s="229"/>
      <c r="C43" s="232"/>
      <c r="D43" s="230"/>
      <c r="E43" s="230"/>
      <c r="F43" s="230"/>
      <c r="G43" s="228" t="s">
        <v>1129</v>
      </c>
      <c r="H43" s="228"/>
      <c r="I43" s="228"/>
      <c r="J43" s="228"/>
      <c r="K43" s="226"/>
    </row>
    <row r="44" customFormat="false" ht="15" hidden="false" customHeight="true" outlineLevel="0" collapsed="false">
      <c r="A44" s="0"/>
      <c r="B44" s="229"/>
      <c r="C44" s="232"/>
      <c r="D44" s="230"/>
      <c r="E44" s="230" t="s">
        <v>1130</v>
      </c>
      <c r="F44" s="230"/>
      <c r="G44" s="228" t="s">
        <v>1131</v>
      </c>
      <c r="H44" s="228"/>
      <c r="I44" s="228"/>
      <c r="J44" s="228"/>
      <c r="K44" s="226"/>
    </row>
    <row r="45" customFormat="false" ht="15" hidden="false" customHeight="true" outlineLevel="0" collapsed="false">
      <c r="A45" s="0"/>
      <c r="B45" s="229"/>
      <c r="C45" s="232"/>
      <c r="D45" s="230"/>
      <c r="E45" s="230" t="s">
        <v>108</v>
      </c>
      <c r="F45" s="230"/>
      <c r="G45" s="228" t="s">
        <v>1132</v>
      </c>
      <c r="H45" s="228"/>
      <c r="I45" s="228"/>
      <c r="J45" s="228"/>
      <c r="K45" s="226"/>
    </row>
    <row r="46" customFormat="false" ht="12.75" hidden="false" customHeight="true" outlineLevel="0" collapsed="false">
      <c r="A46" s="0"/>
      <c r="B46" s="229"/>
      <c r="C46" s="232"/>
      <c r="D46" s="230"/>
      <c r="E46" s="230"/>
      <c r="F46" s="230"/>
      <c r="G46" s="230"/>
      <c r="H46" s="230"/>
      <c r="I46" s="230"/>
      <c r="J46" s="230"/>
      <c r="K46" s="226"/>
    </row>
    <row r="47" customFormat="false" ht="15" hidden="false" customHeight="true" outlineLevel="0" collapsed="false">
      <c r="A47" s="0"/>
      <c r="B47" s="229"/>
      <c r="C47" s="232"/>
      <c r="D47" s="228" t="s">
        <v>1133</v>
      </c>
      <c r="E47" s="228"/>
      <c r="F47" s="228"/>
      <c r="G47" s="228"/>
      <c r="H47" s="228"/>
      <c r="I47" s="228"/>
      <c r="J47" s="228"/>
      <c r="K47" s="226"/>
    </row>
    <row r="48" customFormat="false" ht="15" hidden="false" customHeight="true" outlineLevel="0" collapsed="false">
      <c r="A48" s="0"/>
      <c r="B48" s="229"/>
      <c r="C48" s="232"/>
      <c r="D48" s="232"/>
      <c r="E48" s="228" t="s">
        <v>1134</v>
      </c>
      <c r="F48" s="228"/>
      <c r="G48" s="228"/>
      <c r="H48" s="228"/>
      <c r="I48" s="228"/>
      <c r="J48" s="228"/>
      <c r="K48" s="226"/>
    </row>
    <row r="49" customFormat="false" ht="15" hidden="false" customHeight="true" outlineLevel="0" collapsed="false">
      <c r="A49" s="0"/>
      <c r="B49" s="229"/>
      <c r="C49" s="232"/>
      <c r="D49" s="232"/>
      <c r="E49" s="228" t="s">
        <v>1135</v>
      </c>
      <c r="F49" s="228"/>
      <c r="G49" s="228"/>
      <c r="H49" s="228"/>
      <c r="I49" s="228"/>
      <c r="J49" s="228"/>
      <c r="K49" s="226"/>
    </row>
    <row r="50" customFormat="false" ht="15" hidden="false" customHeight="true" outlineLevel="0" collapsed="false">
      <c r="A50" s="0"/>
      <c r="B50" s="229"/>
      <c r="C50" s="232"/>
      <c r="D50" s="232"/>
      <c r="E50" s="228" t="s">
        <v>1136</v>
      </c>
      <c r="F50" s="228"/>
      <c r="G50" s="228"/>
      <c r="H50" s="228"/>
      <c r="I50" s="228"/>
      <c r="J50" s="228"/>
      <c r="K50" s="226"/>
    </row>
    <row r="51" customFormat="false" ht="15" hidden="false" customHeight="true" outlineLevel="0" collapsed="false">
      <c r="A51" s="0"/>
      <c r="B51" s="229"/>
      <c r="C51" s="232"/>
      <c r="D51" s="228" t="s">
        <v>1137</v>
      </c>
      <c r="E51" s="228"/>
      <c r="F51" s="228"/>
      <c r="G51" s="228"/>
      <c r="H51" s="228"/>
      <c r="I51" s="228"/>
      <c r="J51" s="228"/>
      <c r="K51" s="226"/>
    </row>
    <row r="52" customFormat="false" ht="25.5" hidden="false" customHeight="true" outlineLevel="0" collapsed="false">
      <c r="A52" s="0"/>
      <c r="B52" s="224"/>
      <c r="C52" s="225" t="s">
        <v>1138</v>
      </c>
      <c r="D52" s="225"/>
      <c r="E52" s="225"/>
      <c r="F52" s="225"/>
      <c r="G52" s="225"/>
      <c r="H52" s="225"/>
      <c r="I52" s="225"/>
      <c r="J52" s="225"/>
      <c r="K52" s="226"/>
    </row>
    <row r="53" customFormat="false" ht="5.25" hidden="false" customHeight="true" outlineLevel="0" collapsed="false">
      <c r="A53" s="0"/>
      <c r="B53" s="224"/>
      <c r="C53" s="227"/>
      <c r="D53" s="227"/>
      <c r="E53" s="227"/>
      <c r="F53" s="227"/>
      <c r="G53" s="227"/>
      <c r="H53" s="227"/>
      <c r="I53" s="227"/>
      <c r="J53" s="227"/>
      <c r="K53" s="226"/>
    </row>
    <row r="54" customFormat="false" ht="15" hidden="false" customHeight="true" outlineLevel="0" collapsed="false">
      <c r="A54" s="0"/>
      <c r="B54" s="224"/>
      <c r="C54" s="228" t="s">
        <v>1139</v>
      </c>
      <c r="D54" s="228"/>
      <c r="E54" s="228"/>
      <c r="F54" s="228"/>
      <c r="G54" s="228"/>
      <c r="H54" s="228"/>
      <c r="I54" s="228"/>
      <c r="J54" s="228"/>
      <c r="K54" s="226"/>
    </row>
    <row r="55" customFormat="false" ht="15" hidden="false" customHeight="true" outlineLevel="0" collapsed="false">
      <c r="A55" s="0"/>
      <c r="B55" s="224"/>
      <c r="C55" s="228" t="s">
        <v>1140</v>
      </c>
      <c r="D55" s="228"/>
      <c r="E55" s="228"/>
      <c r="F55" s="228"/>
      <c r="G55" s="228"/>
      <c r="H55" s="228"/>
      <c r="I55" s="228"/>
      <c r="J55" s="228"/>
      <c r="K55" s="226"/>
    </row>
    <row r="56" customFormat="false" ht="12.75" hidden="false" customHeight="true" outlineLevel="0" collapsed="false">
      <c r="A56" s="0"/>
      <c r="B56" s="224"/>
      <c r="C56" s="230"/>
      <c r="D56" s="230"/>
      <c r="E56" s="230"/>
      <c r="F56" s="230"/>
      <c r="G56" s="230"/>
      <c r="H56" s="230"/>
      <c r="I56" s="230"/>
      <c r="J56" s="230"/>
      <c r="K56" s="226"/>
    </row>
    <row r="57" customFormat="false" ht="15" hidden="false" customHeight="true" outlineLevel="0" collapsed="false">
      <c r="A57" s="0"/>
      <c r="B57" s="224"/>
      <c r="C57" s="228" t="s">
        <v>1141</v>
      </c>
      <c r="D57" s="228"/>
      <c r="E57" s="228"/>
      <c r="F57" s="228"/>
      <c r="G57" s="228"/>
      <c r="H57" s="228"/>
      <c r="I57" s="228"/>
      <c r="J57" s="228"/>
      <c r="K57" s="226"/>
    </row>
    <row r="58" customFormat="false" ht="15" hidden="false" customHeight="true" outlineLevel="0" collapsed="false">
      <c r="A58" s="0"/>
      <c r="B58" s="224"/>
      <c r="C58" s="232"/>
      <c r="D58" s="228" t="s">
        <v>1142</v>
      </c>
      <c r="E58" s="228"/>
      <c r="F58" s="228"/>
      <c r="G58" s="228"/>
      <c r="H58" s="228"/>
      <c r="I58" s="228"/>
      <c r="J58" s="228"/>
      <c r="K58" s="226"/>
    </row>
    <row r="59" customFormat="false" ht="15" hidden="false" customHeight="true" outlineLevel="0" collapsed="false">
      <c r="A59" s="0"/>
      <c r="B59" s="224"/>
      <c r="C59" s="232"/>
      <c r="D59" s="228" t="s">
        <v>1143</v>
      </c>
      <c r="E59" s="228"/>
      <c r="F59" s="228"/>
      <c r="G59" s="228"/>
      <c r="H59" s="228"/>
      <c r="I59" s="228"/>
      <c r="J59" s="228"/>
      <c r="K59" s="226"/>
    </row>
    <row r="60" customFormat="false" ht="15" hidden="false" customHeight="true" outlineLevel="0" collapsed="false">
      <c r="A60" s="0"/>
      <c r="B60" s="224"/>
      <c r="C60" s="232"/>
      <c r="D60" s="228" t="s">
        <v>1144</v>
      </c>
      <c r="E60" s="228"/>
      <c r="F60" s="228"/>
      <c r="G60" s="228"/>
      <c r="H60" s="228"/>
      <c r="I60" s="228"/>
      <c r="J60" s="228"/>
      <c r="K60" s="226"/>
    </row>
    <row r="61" customFormat="false" ht="15" hidden="false" customHeight="true" outlineLevel="0" collapsed="false">
      <c r="A61" s="0"/>
      <c r="B61" s="224"/>
      <c r="C61" s="232"/>
      <c r="D61" s="228" t="s">
        <v>1145</v>
      </c>
      <c r="E61" s="228"/>
      <c r="F61" s="228"/>
      <c r="G61" s="228"/>
      <c r="H61" s="228"/>
      <c r="I61" s="228"/>
      <c r="J61" s="228"/>
      <c r="K61" s="226"/>
    </row>
    <row r="62" customFormat="false" ht="15" hidden="false" customHeight="true" outlineLevel="0" collapsed="false">
      <c r="A62" s="0"/>
      <c r="B62" s="224"/>
      <c r="C62" s="232"/>
      <c r="D62" s="234" t="s">
        <v>1146</v>
      </c>
      <c r="E62" s="234"/>
      <c r="F62" s="234"/>
      <c r="G62" s="234"/>
      <c r="H62" s="234"/>
      <c r="I62" s="234"/>
      <c r="J62" s="234"/>
      <c r="K62" s="226"/>
    </row>
    <row r="63" customFormat="false" ht="15" hidden="false" customHeight="true" outlineLevel="0" collapsed="false">
      <c r="A63" s="0"/>
      <c r="B63" s="224"/>
      <c r="C63" s="232"/>
      <c r="D63" s="228" t="s">
        <v>1147</v>
      </c>
      <c r="E63" s="228"/>
      <c r="F63" s="228"/>
      <c r="G63" s="228"/>
      <c r="H63" s="228"/>
      <c r="I63" s="228"/>
      <c r="J63" s="228"/>
      <c r="K63" s="226"/>
    </row>
    <row r="64" customFormat="false" ht="12.75" hidden="false" customHeight="true" outlineLevel="0" collapsed="false">
      <c r="A64" s="0"/>
      <c r="B64" s="224"/>
      <c r="C64" s="232"/>
      <c r="D64" s="232"/>
      <c r="E64" s="235"/>
      <c r="F64" s="232"/>
      <c r="G64" s="232"/>
      <c r="H64" s="232"/>
      <c r="I64" s="232"/>
      <c r="J64" s="232"/>
      <c r="K64" s="226"/>
    </row>
    <row r="65" customFormat="false" ht="15" hidden="false" customHeight="true" outlineLevel="0" collapsed="false">
      <c r="A65" s="0"/>
      <c r="B65" s="224"/>
      <c r="C65" s="232"/>
      <c r="D65" s="228" t="s">
        <v>1148</v>
      </c>
      <c r="E65" s="228"/>
      <c r="F65" s="228"/>
      <c r="G65" s="228"/>
      <c r="H65" s="228"/>
      <c r="I65" s="228"/>
      <c r="J65" s="228"/>
      <c r="K65" s="226"/>
    </row>
    <row r="66" customFormat="false" ht="15" hidden="false" customHeight="true" outlineLevel="0" collapsed="false">
      <c r="A66" s="0"/>
      <c r="B66" s="224"/>
      <c r="C66" s="232"/>
      <c r="D66" s="234" t="s">
        <v>1149</v>
      </c>
      <c r="E66" s="234"/>
      <c r="F66" s="234"/>
      <c r="G66" s="234"/>
      <c r="H66" s="234"/>
      <c r="I66" s="234"/>
      <c r="J66" s="234"/>
      <c r="K66" s="226"/>
    </row>
    <row r="67" customFormat="false" ht="15" hidden="false" customHeight="true" outlineLevel="0" collapsed="false">
      <c r="A67" s="0"/>
      <c r="B67" s="224"/>
      <c r="C67" s="232"/>
      <c r="D67" s="228" t="s">
        <v>1150</v>
      </c>
      <c r="E67" s="228"/>
      <c r="F67" s="228"/>
      <c r="G67" s="228"/>
      <c r="H67" s="228"/>
      <c r="I67" s="228"/>
      <c r="J67" s="228"/>
      <c r="K67" s="226"/>
    </row>
    <row r="68" customFormat="false" ht="15" hidden="false" customHeight="true" outlineLevel="0" collapsed="false">
      <c r="A68" s="0"/>
      <c r="B68" s="224"/>
      <c r="C68" s="232"/>
      <c r="D68" s="228" t="s">
        <v>1151</v>
      </c>
      <c r="E68" s="228"/>
      <c r="F68" s="228"/>
      <c r="G68" s="228"/>
      <c r="H68" s="228"/>
      <c r="I68" s="228"/>
      <c r="J68" s="228"/>
      <c r="K68" s="226"/>
    </row>
    <row r="69" customFormat="false" ht="15" hidden="false" customHeight="true" outlineLevel="0" collapsed="false">
      <c r="A69" s="0"/>
      <c r="B69" s="224"/>
      <c r="C69" s="232"/>
      <c r="D69" s="228" t="s">
        <v>1152</v>
      </c>
      <c r="E69" s="228"/>
      <c r="F69" s="228"/>
      <c r="G69" s="228"/>
      <c r="H69" s="228"/>
      <c r="I69" s="228"/>
      <c r="J69" s="228"/>
      <c r="K69" s="226"/>
    </row>
    <row r="70" customFormat="false" ht="15" hidden="false" customHeight="true" outlineLevel="0" collapsed="false">
      <c r="A70" s="0"/>
      <c r="B70" s="224"/>
      <c r="C70" s="232"/>
      <c r="D70" s="228" t="s">
        <v>1153</v>
      </c>
      <c r="E70" s="228"/>
      <c r="F70" s="228"/>
      <c r="G70" s="228"/>
      <c r="H70" s="228"/>
      <c r="I70" s="228"/>
      <c r="J70" s="228"/>
      <c r="K70" s="226"/>
    </row>
    <row r="71" customFormat="false" ht="12.75" hidden="false" customHeight="true" outlineLevel="0" collapsed="false">
      <c r="A71" s="0"/>
      <c r="B71" s="236"/>
      <c r="C71" s="237"/>
      <c r="D71" s="237"/>
      <c r="E71" s="237"/>
      <c r="F71" s="237"/>
      <c r="G71" s="237"/>
      <c r="H71" s="237"/>
      <c r="I71" s="237"/>
      <c r="J71" s="237"/>
      <c r="K71" s="238"/>
    </row>
    <row r="72" customFormat="false" ht="18.75" hidden="false" customHeight="true" outlineLevel="0" collapsed="false">
      <c r="A72" s="0"/>
      <c r="B72" s="239"/>
      <c r="C72" s="239"/>
      <c r="D72" s="239"/>
      <c r="E72" s="239"/>
      <c r="F72" s="239"/>
      <c r="G72" s="239"/>
      <c r="H72" s="239"/>
      <c r="I72" s="239"/>
      <c r="J72" s="239"/>
      <c r="K72" s="240"/>
    </row>
    <row r="73" customFormat="false" ht="18.75" hidden="false" customHeight="true" outlineLevel="0" collapsed="false">
      <c r="A73" s="0"/>
      <c r="B73" s="240"/>
      <c r="C73" s="240"/>
      <c r="D73" s="240"/>
      <c r="E73" s="240"/>
      <c r="F73" s="240"/>
      <c r="G73" s="240"/>
      <c r="H73" s="240"/>
      <c r="I73" s="240"/>
      <c r="J73" s="240"/>
      <c r="K73" s="240"/>
    </row>
    <row r="74" customFormat="false" ht="7.5" hidden="false" customHeight="true" outlineLevel="0" collapsed="false">
      <c r="A74" s="0"/>
      <c r="B74" s="241"/>
      <c r="C74" s="242"/>
      <c r="D74" s="242"/>
      <c r="E74" s="242"/>
      <c r="F74" s="242"/>
      <c r="G74" s="242"/>
      <c r="H74" s="242"/>
      <c r="I74" s="242"/>
      <c r="J74" s="242"/>
      <c r="K74" s="243"/>
    </row>
    <row r="75" customFormat="false" ht="45" hidden="false" customHeight="true" outlineLevel="0" collapsed="false">
      <c r="A75" s="0"/>
      <c r="B75" s="244"/>
      <c r="C75" s="245" t="s">
        <v>1154</v>
      </c>
      <c r="D75" s="245"/>
      <c r="E75" s="245"/>
      <c r="F75" s="245"/>
      <c r="G75" s="245"/>
      <c r="H75" s="245"/>
      <c r="I75" s="245"/>
      <c r="J75" s="245"/>
      <c r="K75" s="246"/>
    </row>
    <row r="76" customFormat="false" ht="17.25" hidden="false" customHeight="true" outlineLevel="0" collapsed="false">
      <c r="A76" s="0"/>
      <c r="B76" s="244"/>
      <c r="C76" s="227" t="s">
        <v>1155</v>
      </c>
      <c r="D76" s="227"/>
      <c r="E76" s="227"/>
      <c r="F76" s="227" t="s">
        <v>1156</v>
      </c>
      <c r="G76" s="247"/>
      <c r="H76" s="227" t="s">
        <v>52</v>
      </c>
      <c r="I76" s="227" t="s">
        <v>55</v>
      </c>
      <c r="J76" s="227" t="s">
        <v>1157</v>
      </c>
      <c r="K76" s="246"/>
    </row>
    <row r="77" customFormat="false" ht="17.25" hidden="false" customHeight="true" outlineLevel="0" collapsed="false">
      <c r="A77" s="0"/>
      <c r="B77" s="244"/>
      <c r="C77" s="248" t="s">
        <v>1158</v>
      </c>
      <c r="D77" s="248"/>
      <c r="E77" s="248"/>
      <c r="F77" s="249" t="s">
        <v>1159</v>
      </c>
      <c r="G77" s="250"/>
      <c r="H77" s="248"/>
      <c r="I77" s="248"/>
      <c r="J77" s="248" t="s">
        <v>1160</v>
      </c>
      <c r="K77" s="246"/>
    </row>
    <row r="78" customFormat="false" ht="5.25" hidden="false" customHeight="true" outlineLevel="0" collapsed="false">
      <c r="A78" s="0"/>
      <c r="B78" s="244"/>
      <c r="C78" s="251"/>
      <c r="D78" s="251"/>
      <c r="E78" s="251"/>
      <c r="F78" s="251"/>
      <c r="G78" s="252"/>
      <c r="H78" s="251"/>
      <c r="I78" s="251"/>
      <c r="J78" s="251"/>
      <c r="K78" s="246"/>
    </row>
    <row r="79" customFormat="false" ht="15" hidden="false" customHeight="true" outlineLevel="0" collapsed="false">
      <c r="A79" s="0"/>
      <c r="B79" s="244"/>
      <c r="C79" s="230" t="s">
        <v>51</v>
      </c>
      <c r="D79" s="253"/>
      <c r="E79" s="253"/>
      <c r="F79" s="254" t="s">
        <v>1161</v>
      </c>
      <c r="G79" s="255"/>
      <c r="H79" s="230" t="s">
        <v>1162</v>
      </c>
      <c r="I79" s="230" t="s">
        <v>1163</v>
      </c>
      <c r="J79" s="230" t="n">
        <v>20</v>
      </c>
      <c r="K79" s="246"/>
    </row>
    <row r="80" customFormat="false" ht="15" hidden="false" customHeight="true" outlineLevel="0" collapsed="false">
      <c r="A80" s="0"/>
      <c r="B80" s="244"/>
      <c r="C80" s="230" t="s">
        <v>1164</v>
      </c>
      <c r="D80" s="230"/>
      <c r="E80" s="230"/>
      <c r="F80" s="254" t="s">
        <v>1161</v>
      </c>
      <c r="G80" s="255"/>
      <c r="H80" s="230" t="s">
        <v>1165</v>
      </c>
      <c r="I80" s="230" t="s">
        <v>1163</v>
      </c>
      <c r="J80" s="230" t="n">
        <v>120</v>
      </c>
      <c r="K80" s="246"/>
    </row>
    <row r="81" customFormat="false" ht="15" hidden="false" customHeight="true" outlineLevel="0" collapsed="false">
      <c r="A81" s="0"/>
      <c r="B81" s="256"/>
      <c r="C81" s="230" t="s">
        <v>1166</v>
      </c>
      <c r="D81" s="230"/>
      <c r="E81" s="230"/>
      <c r="F81" s="254" t="s">
        <v>1167</v>
      </c>
      <c r="G81" s="255"/>
      <c r="H81" s="230" t="s">
        <v>1168</v>
      </c>
      <c r="I81" s="230" t="s">
        <v>1163</v>
      </c>
      <c r="J81" s="230" t="n">
        <v>50</v>
      </c>
      <c r="K81" s="246"/>
    </row>
    <row r="82" customFormat="false" ht="15" hidden="false" customHeight="true" outlineLevel="0" collapsed="false">
      <c r="A82" s="0"/>
      <c r="B82" s="256"/>
      <c r="C82" s="230" t="s">
        <v>1169</v>
      </c>
      <c r="D82" s="230"/>
      <c r="E82" s="230"/>
      <c r="F82" s="254" t="s">
        <v>1161</v>
      </c>
      <c r="G82" s="255"/>
      <c r="H82" s="230" t="s">
        <v>1170</v>
      </c>
      <c r="I82" s="230" t="s">
        <v>1171</v>
      </c>
      <c r="J82" s="230"/>
      <c r="K82" s="246"/>
    </row>
    <row r="83" customFormat="false" ht="15" hidden="false" customHeight="true" outlineLevel="0" collapsed="false">
      <c r="A83" s="0"/>
      <c r="B83" s="256"/>
      <c r="C83" s="230" t="s">
        <v>1172</v>
      </c>
      <c r="D83" s="230"/>
      <c r="E83" s="230"/>
      <c r="F83" s="254" t="s">
        <v>1167</v>
      </c>
      <c r="G83" s="230"/>
      <c r="H83" s="230" t="s">
        <v>1173</v>
      </c>
      <c r="I83" s="230" t="s">
        <v>1163</v>
      </c>
      <c r="J83" s="230" t="n">
        <v>15</v>
      </c>
      <c r="K83" s="246"/>
    </row>
    <row r="84" customFormat="false" ht="15" hidden="false" customHeight="true" outlineLevel="0" collapsed="false">
      <c r="A84" s="0"/>
      <c r="B84" s="256"/>
      <c r="C84" s="230" t="s">
        <v>1174</v>
      </c>
      <c r="D84" s="230"/>
      <c r="E84" s="230"/>
      <c r="F84" s="254" t="s">
        <v>1167</v>
      </c>
      <c r="G84" s="230"/>
      <c r="H84" s="230" t="s">
        <v>1175</v>
      </c>
      <c r="I84" s="230" t="s">
        <v>1163</v>
      </c>
      <c r="J84" s="230" t="n">
        <v>15</v>
      </c>
      <c r="K84" s="246"/>
    </row>
    <row r="85" customFormat="false" ht="15" hidden="false" customHeight="true" outlineLevel="0" collapsed="false">
      <c r="A85" s="0"/>
      <c r="B85" s="256"/>
      <c r="C85" s="230" t="s">
        <v>1176</v>
      </c>
      <c r="D85" s="230"/>
      <c r="E85" s="230"/>
      <c r="F85" s="254" t="s">
        <v>1167</v>
      </c>
      <c r="G85" s="230"/>
      <c r="H85" s="230" t="s">
        <v>1177</v>
      </c>
      <c r="I85" s="230" t="s">
        <v>1163</v>
      </c>
      <c r="J85" s="230" t="n">
        <v>20</v>
      </c>
      <c r="K85" s="246"/>
    </row>
    <row r="86" customFormat="false" ht="15" hidden="false" customHeight="true" outlineLevel="0" collapsed="false">
      <c r="A86" s="0"/>
      <c r="B86" s="256"/>
      <c r="C86" s="230" t="s">
        <v>1178</v>
      </c>
      <c r="D86" s="230"/>
      <c r="E86" s="230"/>
      <c r="F86" s="254" t="s">
        <v>1167</v>
      </c>
      <c r="G86" s="230"/>
      <c r="H86" s="230" t="s">
        <v>1179</v>
      </c>
      <c r="I86" s="230" t="s">
        <v>1163</v>
      </c>
      <c r="J86" s="230" t="n">
        <v>20</v>
      </c>
      <c r="K86" s="246"/>
    </row>
    <row r="87" customFormat="false" ht="15" hidden="false" customHeight="true" outlineLevel="0" collapsed="false">
      <c r="A87" s="0"/>
      <c r="B87" s="256"/>
      <c r="C87" s="230" t="s">
        <v>1180</v>
      </c>
      <c r="D87" s="230"/>
      <c r="E87" s="230"/>
      <c r="F87" s="254" t="s">
        <v>1167</v>
      </c>
      <c r="G87" s="255"/>
      <c r="H87" s="230" t="s">
        <v>1181</v>
      </c>
      <c r="I87" s="230" t="s">
        <v>1163</v>
      </c>
      <c r="J87" s="230" t="n">
        <v>50</v>
      </c>
      <c r="K87" s="246"/>
    </row>
    <row r="88" customFormat="false" ht="15" hidden="false" customHeight="true" outlineLevel="0" collapsed="false">
      <c r="A88" s="0"/>
      <c r="B88" s="256"/>
      <c r="C88" s="230" t="s">
        <v>1182</v>
      </c>
      <c r="D88" s="230"/>
      <c r="E88" s="230"/>
      <c r="F88" s="254" t="s">
        <v>1167</v>
      </c>
      <c r="G88" s="255"/>
      <c r="H88" s="230" t="s">
        <v>1183</v>
      </c>
      <c r="I88" s="230" t="s">
        <v>1163</v>
      </c>
      <c r="J88" s="230" t="n">
        <v>20</v>
      </c>
      <c r="K88" s="246"/>
    </row>
    <row r="89" customFormat="false" ht="15" hidden="false" customHeight="true" outlineLevel="0" collapsed="false">
      <c r="A89" s="0"/>
      <c r="B89" s="256"/>
      <c r="C89" s="230" t="s">
        <v>1184</v>
      </c>
      <c r="D89" s="230"/>
      <c r="E89" s="230"/>
      <c r="F89" s="254" t="s">
        <v>1167</v>
      </c>
      <c r="G89" s="255"/>
      <c r="H89" s="230" t="s">
        <v>1185</v>
      </c>
      <c r="I89" s="230" t="s">
        <v>1163</v>
      </c>
      <c r="J89" s="230" t="n">
        <v>20</v>
      </c>
      <c r="K89" s="246"/>
    </row>
    <row r="90" customFormat="false" ht="15" hidden="false" customHeight="true" outlineLevel="0" collapsed="false">
      <c r="A90" s="0"/>
      <c r="B90" s="256"/>
      <c r="C90" s="230" t="s">
        <v>1186</v>
      </c>
      <c r="D90" s="230"/>
      <c r="E90" s="230"/>
      <c r="F90" s="254" t="s">
        <v>1167</v>
      </c>
      <c r="G90" s="255"/>
      <c r="H90" s="230" t="s">
        <v>1187</v>
      </c>
      <c r="I90" s="230" t="s">
        <v>1163</v>
      </c>
      <c r="J90" s="230" t="n">
        <v>50</v>
      </c>
      <c r="K90" s="246"/>
    </row>
    <row r="91" customFormat="false" ht="15" hidden="false" customHeight="true" outlineLevel="0" collapsed="false">
      <c r="A91" s="0"/>
      <c r="B91" s="256"/>
      <c r="C91" s="230" t="s">
        <v>1188</v>
      </c>
      <c r="D91" s="230"/>
      <c r="E91" s="230"/>
      <c r="F91" s="254" t="s">
        <v>1167</v>
      </c>
      <c r="G91" s="255"/>
      <c r="H91" s="230" t="s">
        <v>1188</v>
      </c>
      <c r="I91" s="230" t="s">
        <v>1163</v>
      </c>
      <c r="J91" s="230" t="n">
        <v>50</v>
      </c>
      <c r="K91" s="246"/>
    </row>
    <row r="92" customFormat="false" ht="15" hidden="false" customHeight="true" outlineLevel="0" collapsed="false">
      <c r="A92" s="0"/>
      <c r="B92" s="256"/>
      <c r="C92" s="230" t="s">
        <v>1189</v>
      </c>
      <c r="D92" s="230"/>
      <c r="E92" s="230"/>
      <c r="F92" s="254" t="s">
        <v>1167</v>
      </c>
      <c r="G92" s="255"/>
      <c r="H92" s="230" t="s">
        <v>1190</v>
      </c>
      <c r="I92" s="230" t="s">
        <v>1163</v>
      </c>
      <c r="J92" s="230" t="n">
        <v>255</v>
      </c>
      <c r="K92" s="246"/>
    </row>
    <row r="93" customFormat="false" ht="15" hidden="false" customHeight="true" outlineLevel="0" collapsed="false">
      <c r="A93" s="0"/>
      <c r="B93" s="256"/>
      <c r="C93" s="230" t="s">
        <v>1191</v>
      </c>
      <c r="D93" s="230"/>
      <c r="E93" s="230"/>
      <c r="F93" s="254" t="s">
        <v>1161</v>
      </c>
      <c r="G93" s="255"/>
      <c r="H93" s="230" t="s">
        <v>1192</v>
      </c>
      <c r="I93" s="230" t="s">
        <v>1193</v>
      </c>
      <c r="J93" s="230"/>
      <c r="K93" s="246"/>
    </row>
    <row r="94" customFormat="false" ht="15" hidden="false" customHeight="true" outlineLevel="0" collapsed="false">
      <c r="A94" s="0"/>
      <c r="B94" s="256"/>
      <c r="C94" s="230" t="s">
        <v>1194</v>
      </c>
      <c r="D94" s="230"/>
      <c r="E94" s="230"/>
      <c r="F94" s="254" t="s">
        <v>1161</v>
      </c>
      <c r="G94" s="255"/>
      <c r="H94" s="230" t="s">
        <v>1195</v>
      </c>
      <c r="I94" s="230" t="s">
        <v>1196</v>
      </c>
      <c r="J94" s="230"/>
      <c r="K94" s="246"/>
    </row>
    <row r="95" customFormat="false" ht="15" hidden="false" customHeight="true" outlineLevel="0" collapsed="false">
      <c r="A95" s="0"/>
      <c r="B95" s="256"/>
      <c r="C95" s="230" t="s">
        <v>1197</v>
      </c>
      <c r="D95" s="230"/>
      <c r="E95" s="230"/>
      <c r="F95" s="254" t="s">
        <v>1161</v>
      </c>
      <c r="G95" s="255"/>
      <c r="H95" s="230" t="s">
        <v>1197</v>
      </c>
      <c r="I95" s="230" t="s">
        <v>1196</v>
      </c>
      <c r="J95" s="230"/>
      <c r="K95" s="246"/>
    </row>
    <row r="96" customFormat="false" ht="15" hidden="false" customHeight="true" outlineLevel="0" collapsed="false">
      <c r="A96" s="0"/>
      <c r="B96" s="256"/>
      <c r="C96" s="230" t="s">
        <v>36</v>
      </c>
      <c r="D96" s="230"/>
      <c r="E96" s="230"/>
      <c r="F96" s="254" t="s">
        <v>1161</v>
      </c>
      <c r="G96" s="255"/>
      <c r="H96" s="230" t="s">
        <v>1198</v>
      </c>
      <c r="I96" s="230" t="s">
        <v>1196</v>
      </c>
      <c r="J96" s="230"/>
      <c r="K96" s="246"/>
    </row>
    <row r="97" customFormat="false" ht="15" hidden="false" customHeight="true" outlineLevel="0" collapsed="false">
      <c r="A97" s="0"/>
      <c r="B97" s="256"/>
      <c r="C97" s="230" t="s">
        <v>46</v>
      </c>
      <c r="D97" s="230"/>
      <c r="E97" s="230"/>
      <c r="F97" s="254" t="s">
        <v>1161</v>
      </c>
      <c r="G97" s="255"/>
      <c r="H97" s="230" t="s">
        <v>1199</v>
      </c>
      <c r="I97" s="230" t="s">
        <v>1196</v>
      </c>
      <c r="J97" s="230"/>
      <c r="K97" s="246"/>
    </row>
    <row r="98" customFormat="false" ht="15" hidden="false" customHeight="true" outlineLevel="0" collapsed="false">
      <c r="A98" s="0"/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customFormat="false" ht="18.75" hidden="false" customHeight="true" outlineLevel="0" collapsed="false">
      <c r="A99" s="0"/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customFormat="false" ht="18.75" hidden="false" customHeight="true" outlineLevel="0" collapsed="false">
      <c r="A100" s="0"/>
      <c r="B100" s="240"/>
      <c r="C100" s="240"/>
      <c r="D100" s="240"/>
      <c r="E100" s="240"/>
      <c r="F100" s="240"/>
      <c r="G100" s="240"/>
      <c r="H100" s="240"/>
      <c r="I100" s="240"/>
      <c r="J100" s="240"/>
      <c r="K100" s="240"/>
    </row>
    <row r="101" customFormat="false" ht="7.5" hidden="false" customHeight="true" outlineLevel="0" collapsed="false">
      <c r="A101" s="0"/>
      <c r="B101" s="241"/>
      <c r="C101" s="242"/>
      <c r="D101" s="242"/>
      <c r="E101" s="242"/>
      <c r="F101" s="242"/>
      <c r="G101" s="242"/>
      <c r="H101" s="242"/>
      <c r="I101" s="242"/>
      <c r="J101" s="242"/>
      <c r="K101" s="243"/>
    </row>
    <row r="102" customFormat="false" ht="45" hidden="false" customHeight="true" outlineLevel="0" collapsed="false">
      <c r="A102" s="0"/>
      <c r="B102" s="244"/>
      <c r="C102" s="245" t="s">
        <v>1200</v>
      </c>
      <c r="D102" s="245"/>
      <c r="E102" s="245"/>
      <c r="F102" s="245"/>
      <c r="G102" s="245"/>
      <c r="H102" s="245"/>
      <c r="I102" s="245"/>
      <c r="J102" s="245"/>
      <c r="K102" s="246"/>
    </row>
    <row r="103" customFormat="false" ht="17.25" hidden="false" customHeight="true" outlineLevel="0" collapsed="false">
      <c r="A103" s="0"/>
      <c r="B103" s="244"/>
      <c r="C103" s="227" t="s">
        <v>1155</v>
      </c>
      <c r="D103" s="227"/>
      <c r="E103" s="227"/>
      <c r="F103" s="227" t="s">
        <v>1156</v>
      </c>
      <c r="G103" s="247"/>
      <c r="H103" s="227" t="s">
        <v>52</v>
      </c>
      <c r="I103" s="227" t="s">
        <v>55</v>
      </c>
      <c r="J103" s="227" t="s">
        <v>1157</v>
      </c>
      <c r="K103" s="246"/>
    </row>
    <row r="104" customFormat="false" ht="17.25" hidden="false" customHeight="true" outlineLevel="0" collapsed="false">
      <c r="A104" s="0"/>
      <c r="B104" s="244"/>
      <c r="C104" s="248" t="s">
        <v>1158</v>
      </c>
      <c r="D104" s="248"/>
      <c r="E104" s="248"/>
      <c r="F104" s="249" t="s">
        <v>1159</v>
      </c>
      <c r="G104" s="250"/>
      <c r="H104" s="248"/>
      <c r="I104" s="248"/>
      <c r="J104" s="248" t="s">
        <v>1160</v>
      </c>
      <c r="K104" s="246"/>
    </row>
    <row r="105" customFormat="false" ht="5.25" hidden="false" customHeight="true" outlineLevel="0" collapsed="false">
      <c r="A105" s="0"/>
      <c r="B105" s="244"/>
      <c r="C105" s="227"/>
      <c r="D105" s="227"/>
      <c r="E105" s="227"/>
      <c r="F105" s="227"/>
      <c r="G105" s="262"/>
      <c r="H105" s="227"/>
      <c r="I105" s="227"/>
      <c r="J105" s="227"/>
      <c r="K105" s="246"/>
    </row>
    <row r="106" customFormat="false" ht="15" hidden="false" customHeight="true" outlineLevel="0" collapsed="false">
      <c r="A106" s="0"/>
      <c r="B106" s="244"/>
      <c r="C106" s="230" t="s">
        <v>51</v>
      </c>
      <c r="D106" s="253"/>
      <c r="E106" s="253"/>
      <c r="F106" s="254" t="s">
        <v>1161</v>
      </c>
      <c r="G106" s="230"/>
      <c r="H106" s="230" t="s">
        <v>1201</v>
      </c>
      <c r="I106" s="230" t="s">
        <v>1163</v>
      </c>
      <c r="J106" s="230" t="n">
        <v>20</v>
      </c>
      <c r="K106" s="246"/>
    </row>
    <row r="107" customFormat="false" ht="15" hidden="false" customHeight="true" outlineLevel="0" collapsed="false">
      <c r="A107" s="0"/>
      <c r="B107" s="244"/>
      <c r="C107" s="230" t="s">
        <v>1164</v>
      </c>
      <c r="D107" s="230"/>
      <c r="E107" s="230"/>
      <c r="F107" s="254" t="s">
        <v>1161</v>
      </c>
      <c r="G107" s="230"/>
      <c r="H107" s="230" t="s">
        <v>1201</v>
      </c>
      <c r="I107" s="230" t="s">
        <v>1163</v>
      </c>
      <c r="J107" s="230" t="n">
        <v>120</v>
      </c>
      <c r="K107" s="246"/>
    </row>
    <row r="108" customFormat="false" ht="15" hidden="false" customHeight="true" outlineLevel="0" collapsed="false">
      <c r="A108" s="0"/>
      <c r="B108" s="256"/>
      <c r="C108" s="230" t="s">
        <v>1166</v>
      </c>
      <c r="D108" s="230"/>
      <c r="E108" s="230"/>
      <c r="F108" s="254" t="s">
        <v>1167</v>
      </c>
      <c r="G108" s="230"/>
      <c r="H108" s="230" t="s">
        <v>1201</v>
      </c>
      <c r="I108" s="230" t="s">
        <v>1163</v>
      </c>
      <c r="J108" s="230" t="n">
        <v>50</v>
      </c>
      <c r="K108" s="246"/>
    </row>
    <row r="109" customFormat="false" ht="15" hidden="false" customHeight="true" outlineLevel="0" collapsed="false">
      <c r="A109" s="0"/>
      <c r="B109" s="256"/>
      <c r="C109" s="230" t="s">
        <v>1169</v>
      </c>
      <c r="D109" s="230"/>
      <c r="E109" s="230"/>
      <c r="F109" s="254" t="s">
        <v>1161</v>
      </c>
      <c r="G109" s="230"/>
      <c r="H109" s="230" t="s">
        <v>1201</v>
      </c>
      <c r="I109" s="230" t="s">
        <v>1171</v>
      </c>
      <c r="J109" s="230"/>
      <c r="K109" s="246"/>
    </row>
    <row r="110" customFormat="false" ht="15" hidden="false" customHeight="true" outlineLevel="0" collapsed="false">
      <c r="A110" s="0"/>
      <c r="B110" s="256"/>
      <c r="C110" s="230" t="s">
        <v>1180</v>
      </c>
      <c r="D110" s="230"/>
      <c r="E110" s="230"/>
      <c r="F110" s="254" t="s">
        <v>1167</v>
      </c>
      <c r="G110" s="230"/>
      <c r="H110" s="230" t="s">
        <v>1201</v>
      </c>
      <c r="I110" s="230" t="s">
        <v>1163</v>
      </c>
      <c r="J110" s="230" t="n">
        <v>50</v>
      </c>
      <c r="K110" s="246"/>
    </row>
    <row r="111" customFormat="false" ht="15" hidden="false" customHeight="true" outlineLevel="0" collapsed="false">
      <c r="A111" s="0"/>
      <c r="B111" s="256"/>
      <c r="C111" s="230" t="s">
        <v>1188</v>
      </c>
      <c r="D111" s="230"/>
      <c r="E111" s="230"/>
      <c r="F111" s="254" t="s">
        <v>1167</v>
      </c>
      <c r="G111" s="230"/>
      <c r="H111" s="230" t="s">
        <v>1201</v>
      </c>
      <c r="I111" s="230" t="s">
        <v>1163</v>
      </c>
      <c r="J111" s="230" t="n">
        <v>50</v>
      </c>
      <c r="K111" s="246"/>
    </row>
    <row r="112" customFormat="false" ht="15" hidden="false" customHeight="true" outlineLevel="0" collapsed="false">
      <c r="A112" s="0"/>
      <c r="B112" s="256"/>
      <c r="C112" s="230" t="s">
        <v>1186</v>
      </c>
      <c r="D112" s="230"/>
      <c r="E112" s="230"/>
      <c r="F112" s="254" t="s">
        <v>1167</v>
      </c>
      <c r="G112" s="230"/>
      <c r="H112" s="230" t="s">
        <v>1201</v>
      </c>
      <c r="I112" s="230" t="s">
        <v>1163</v>
      </c>
      <c r="J112" s="230" t="n">
        <v>50</v>
      </c>
      <c r="K112" s="246"/>
    </row>
    <row r="113" customFormat="false" ht="15" hidden="false" customHeight="true" outlineLevel="0" collapsed="false">
      <c r="A113" s="0"/>
      <c r="B113" s="256"/>
      <c r="C113" s="230" t="s">
        <v>51</v>
      </c>
      <c r="D113" s="230"/>
      <c r="E113" s="230"/>
      <c r="F113" s="254" t="s">
        <v>1161</v>
      </c>
      <c r="G113" s="230"/>
      <c r="H113" s="230" t="s">
        <v>1202</v>
      </c>
      <c r="I113" s="230" t="s">
        <v>1163</v>
      </c>
      <c r="J113" s="230" t="n">
        <v>20</v>
      </c>
      <c r="K113" s="246"/>
    </row>
    <row r="114" customFormat="false" ht="15" hidden="false" customHeight="true" outlineLevel="0" collapsed="false">
      <c r="A114" s="0"/>
      <c r="B114" s="256"/>
      <c r="C114" s="230" t="s">
        <v>1203</v>
      </c>
      <c r="D114" s="230"/>
      <c r="E114" s="230"/>
      <c r="F114" s="254" t="s">
        <v>1161</v>
      </c>
      <c r="G114" s="230"/>
      <c r="H114" s="230" t="s">
        <v>1204</v>
      </c>
      <c r="I114" s="230" t="s">
        <v>1163</v>
      </c>
      <c r="J114" s="230" t="n">
        <v>120</v>
      </c>
      <c r="K114" s="246"/>
    </row>
    <row r="115" customFormat="false" ht="15" hidden="false" customHeight="true" outlineLevel="0" collapsed="false">
      <c r="A115" s="0"/>
      <c r="B115" s="256"/>
      <c r="C115" s="230" t="s">
        <v>36</v>
      </c>
      <c r="D115" s="230"/>
      <c r="E115" s="230"/>
      <c r="F115" s="254" t="s">
        <v>1161</v>
      </c>
      <c r="G115" s="230"/>
      <c r="H115" s="230" t="s">
        <v>1205</v>
      </c>
      <c r="I115" s="230" t="s">
        <v>1196</v>
      </c>
      <c r="J115" s="230"/>
      <c r="K115" s="246"/>
    </row>
    <row r="116" customFormat="false" ht="15" hidden="false" customHeight="true" outlineLevel="0" collapsed="false">
      <c r="A116" s="0"/>
      <c r="B116" s="256"/>
      <c r="C116" s="230" t="s">
        <v>46</v>
      </c>
      <c r="D116" s="230"/>
      <c r="E116" s="230"/>
      <c r="F116" s="254" t="s">
        <v>1161</v>
      </c>
      <c r="G116" s="230"/>
      <c r="H116" s="230" t="s">
        <v>1206</v>
      </c>
      <c r="I116" s="230" t="s">
        <v>1196</v>
      </c>
      <c r="J116" s="230"/>
      <c r="K116" s="246"/>
    </row>
    <row r="117" customFormat="false" ht="15" hidden="false" customHeight="true" outlineLevel="0" collapsed="false">
      <c r="A117" s="0"/>
      <c r="B117" s="256"/>
      <c r="C117" s="230" t="s">
        <v>55</v>
      </c>
      <c r="D117" s="230"/>
      <c r="E117" s="230"/>
      <c r="F117" s="254" t="s">
        <v>1161</v>
      </c>
      <c r="G117" s="230"/>
      <c r="H117" s="230" t="s">
        <v>1207</v>
      </c>
      <c r="I117" s="230" t="s">
        <v>1208</v>
      </c>
      <c r="J117" s="230"/>
      <c r="K117" s="246"/>
    </row>
    <row r="118" customFormat="false" ht="15" hidden="false" customHeight="true" outlineLevel="0" collapsed="false">
      <c r="A118" s="0"/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customFormat="false" ht="18.75" hidden="false" customHeight="true" outlineLevel="0" collapsed="false">
      <c r="A119" s="0"/>
      <c r="B119" s="260"/>
      <c r="C119" s="264"/>
      <c r="D119" s="264"/>
      <c r="E119" s="264"/>
      <c r="F119" s="265"/>
      <c r="G119" s="264"/>
      <c r="H119" s="264"/>
      <c r="I119" s="264"/>
      <c r="J119" s="264"/>
      <c r="K119" s="260"/>
    </row>
    <row r="120" customFormat="false" ht="18.75" hidden="false" customHeight="true" outlineLevel="0" collapsed="false">
      <c r="A120" s="0"/>
      <c r="B120" s="240"/>
      <c r="C120" s="240"/>
      <c r="D120" s="240"/>
      <c r="E120" s="240"/>
      <c r="F120" s="240"/>
      <c r="G120" s="240"/>
      <c r="H120" s="240"/>
      <c r="I120" s="240"/>
      <c r="J120" s="240"/>
      <c r="K120" s="240"/>
    </row>
    <row r="121" customFormat="false" ht="7.5" hidden="false" customHeight="true" outlineLevel="0" collapsed="false">
      <c r="A121" s="0"/>
      <c r="B121" s="241"/>
      <c r="C121" s="242"/>
      <c r="D121" s="242"/>
      <c r="E121" s="242"/>
      <c r="F121" s="242"/>
      <c r="G121" s="242"/>
      <c r="H121" s="242"/>
      <c r="I121" s="242"/>
      <c r="J121" s="242"/>
      <c r="K121" s="243"/>
    </row>
    <row r="122" customFormat="false" ht="45" hidden="false" customHeight="true" outlineLevel="0" collapsed="false">
      <c r="A122" s="0"/>
      <c r="B122" s="244"/>
      <c r="C122" s="222" t="s">
        <v>1209</v>
      </c>
      <c r="D122" s="222"/>
      <c r="E122" s="222"/>
      <c r="F122" s="222"/>
      <c r="G122" s="222"/>
      <c r="H122" s="222"/>
      <c r="I122" s="222"/>
      <c r="J122" s="222"/>
      <c r="K122" s="246"/>
    </row>
    <row r="123" customFormat="false" ht="17.25" hidden="false" customHeight="true" outlineLevel="0" collapsed="false">
      <c r="A123" s="0"/>
      <c r="B123" s="266"/>
      <c r="C123" s="227" t="s">
        <v>1155</v>
      </c>
      <c r="D123" s="227"/>
      <c r="E123" s="227"/>
      <c r="F123" s="227" t="s">
        <v>1156</v>
      </c>
      <c r="G123" s="247"/>
      <c r="H123" s="227" t="s">
        <v>52</v>
      </c>
      <c r="I123" s="227" t="s">
        <v>55</v>
      </c>
      <c r="J123" s="227" t="s">
        <v>1157</v>
      </c>
      <c r="K123" s="267"/>
    </row>
    <row r="124" customFormat="false" ht="17.25" hidden="false" customHeight="true" outlineLevel="0" collapsed="false">
      <c r="A124" s="0"/>
      <c r="B124" s="266"/>
      <c r="C124" s="248" t="s">
        <v>1158</v>
      </c>
      <c r="D124" s="248"/>
      <c r="E124" s="248"/>
      <c r="F124" s="249" t="s">
        <v>1159</v>
      </c>
      <c r="G124" s="250"/>
      <c r="H124" s="248"/>
      <c r="I124" s="248"/>
      <c r="J124" s="248" t="s">
        <v>1160</v>
      </c>
      <c r="K124" s="267"/>
    </row>
    <row r="125" customFormat="false" ht="5.25" hidden="false" customHeight="true" outlineLevel="0" collapsed="false">
      <c r="A125" s="0"/>
      <c r="B125" s="256"/>
      <c r="C125" s="251"/>
      <c r="D125" s="251"/>
      <c r="E125" s="251"/>
      <c r="F125" s="251"/>
      <c r="G125" s="264"/>
      <c r="H125" s="251"/>
      <c r="I125" s="251"/>
      <c r="J125" s="251"/>
      <c r="K125" s="268"/>
    </row>
    <row r="126" customFormat="false" ht="15" hidden="false" customHeight="true" outlineLevel="0" collapsed="false">
      <c r="A126" s="0"/>
      <c r="B126" s="256"/>
      <c r="C126" s="230" t="s">
        <v>1164</v>
      </c>
      <c r="D126" s="253"/>
      <c r="E126" s="253"/>
      <c r="F126" s="254" t="s">
        <v>1161</v>
      </c>
      <c r="G126" s="230"/>
      <c r="H126" s="230" t="s">
        <v>1201</v>
      </c>
      <c r="I126" s="230" t="s">
        <v>1163</v>
      </c>
      <c r="J126" s="230" t="n">
        <v>120</v>
      </c>
      <c r="K126" s="268"/>
    </row>
    <row r="127" customFormat="false" ht="15" hidden="false" customHeight="true" outlineLevel="0" collapsed="false">
      <c r="A127" s="0"/>
      <c r="B127" s="256"/>
      <c r="C127" s="230" t="s">
        <v>1210</v>
      </c>
      <c r="D127" s="230"/>
      <c r="E127" s="230"/>
      <c r="F127" s="254" t="s">
        <v>1161</v>
      </c>
      <c r="G127" s="230"/>
      <c r="H127" s="230" t="s">
        <v>1211</v>
      </c>
      <c r="I127" s="230" t="s">
        <v>1163</v>
      </c>
      <c r="J127" s="230" t="s">
        <v>1212</v>
      </c>
      <c r="K127" s="268"/>
    </row>
    <row r="128" customFormat="false" ht="15" hidden="false" customHeight="true" outlineLevel="0" collapsed="false">
      <c r="A128" s="0"/>
      <c r="B128" s="256"/>
      <c r="C128" s="230" t="s">
        <v>1109</v>
      </c>
      <c r="D128" s="230"/>
      <c r="E128" s="230"/>
      <c r="F128" s="254" t="s">
        <v>1161</v>
      </c>
      <c r="G128" s="230"/>
      <c r="H128" s="230" t="s">
        <v>1213</v>
      </c>
      <c r="I128" s="230" t="s">
        <v>1163</v>
      </c>
      <c r="J128" s="230" t="s">
        <v>1212</v>
      </c>
      <c r="K128" s="268"/>
    </row>
    <row r="129" customFormat="false" ht="15" hidden="false" customHeight="true" outlineLevel="0" collapsed="false">
      <c r="A129" s="0"/>
      <c r="B129" s="256"/>
      <c r="C129" s="230" t="s">
        <v>1172</v>
      </c>
      <c r="D129" s="230"/>
      <c r="E129" s="230"/>
      <c r="F129" s="254" t="s">
        <v>1167</v>
      </c>
      <c r="G129" s="230"/>
      <c r="H129" s="230" t="s">
        <v>1173</v>
      </c>
      <c r="I129" s="230" t="s">
        <v>1163</v>
      </c>
      <c r="J129" s="230" t="n">
        <v>15</v>
      </c>
      <c r="K129" s="268"/>
    </row>
    <row r="130" customFormat="false" ht="15" hidden="false" customHeight="true" outlineLevel="0" collapsed="false">
      <c r="A130" s="0"/>
      <c r="B130" s="256"/>
      <c r="C130" s="230" t="s">
        <v>1174</v>
      </c>
      <c r="D130" s="230"/>
      <c r="E130" s="230"/>
      <c r="F130" s="254" t="s">
        <v>1167</v>
      </c>
      <c r="G130" s="230"/>
      <c r="H130" s="230" t="s">
        <v>1175</v>
      </c>
      <c r="I130" s="230" t="s">
        <v>1163</v>
      </c>
      <c r="J130" s="230" t="n">
        <v>15</v>
      </c>
      <c r="K130" s="268"/>
    </row>
    <row r="131" customFormat="false" ht="15" hidden="false" customHeight="true" outlineLevel="0" collapsed="false">
      <c r="A131" s="0"/>
      <c r="B131" s="256"/>
      <c r="C131" s="230" t="s">
        <v>1176</v>
      </c>
      <c r="D131" s="230"/>
      <c r="E131" s="230"/>
      <c r="F131" s="254" t="s">
        <v>1167</v>
      </c>
      <c r="G131" s="230"/>
      <c r="H131" s="230" t="s">
        <v>1177</v>
      </c>
      <c r="I131" s="230" t="s">
        <v>1163</v>
      </c>
      <c r="J131" s="230" t="n">
        <v>20</v>
      </c>
      <c r="K131" s="268"/>
    </row>
    <row r="132" customFormat="false" ht="15" hidden="false" customHeight="true" outlineLevel="0" collapsed="false">
      <c r="A132" s="0"/>
      <c r="B132" s="256"/>
      <c r="C132" s="230" t="s">
        <v>1178</v>
      </c>
      <c r="D132" s="230"/>
      <c r="E132" s="230"/>
      <c r="F132" s="254" t="s">
        <v>1167</v>
      </c>
      <c r="G132" s="230"/>
      <c r="H132" s="230" t="s">
        <v>1179</v>
      </c>
      <c r="I132" s="230" t="s">
        <v>1163</v>
      </c>
      <c r="J132" s="230" t="n">
        <v>20</v>
      </c>
      <c r="K132" s="268"/>
    </row>
    <row r="133" customFormat="false" ht="15" hidden="false" customHeight="true" outlineLevel="0" collapsed="false">
      <c r="A133" s="0"/>
      <c r="B133" s="256"/>
      <c r="C133" s="230" t="s">
        <v>1166</v>
      </c>
      <c r="D133" s="230"/>
      <c r="E133" s="230"/>
      <c r="F133" s="254" t="s">
        <v>1167</v>
      </c>
      <c r="G133" s="230"/>
      <c r="H133" s="230" t="s">
        <v>1201</v>
      </c>
      <c r="I133" s="230" t="s">
        <v>1163</v>
      </c>
      <c r="J133" s="230" t="n">
        <v>50</v>
      </c>
      <c r="K133" s="268"/>
    </row>
    <row r="134" customFormat="false" ht="15" hidden="false" customHeight="true" outlineLevel="0" collapsed="false">
      <c r="A134" s="0"/>
      <c r="B134" s="256"/>
      <c r="C134" s="230" t="s">
        <v>1180</v>
      </c>
      <c r="D134" s="230"/>
      <c r="E134" s="230"/>
      <c r="F134" s="254" t="s">
        <v>1167</v>
      </c>
      <c r="G134" s="230"/>
      <c r="H134" s="230" t="s">
        <v>1201</v>
      </c>
      <c r="I134" s="230" t="s">
        <v>1163</v>
      </c>
      <c r="J134" s="230" t="n">
        <v>50</v>
      </c>
      <c r="K134" s="268"/>
    </row>
    <row r="135" customFormat="false" ht="15" hidden="false" customHeight="true" outlineLevel="0" collapsed="false">
      <c r="A135" s="0"/>
      <c r="B135" s="256"/>
      <c r="C135" s="230" t="s">
        <v>1186</v>
      </c>
      <c r="D135" s="230"/>
      <c r="E135" s="230"/>
      <c r="F135" s="254" t="s">
        <v>1167</v>
      </c>
      <c r="G135" s="230"/>
      <c r="H135" s="230" t="s">
        <v>1201</v>
      </c>
      <c r="I135" s="230" t="s">
        <v>1163</v>
      </c>
      <c r="J135" s="230" t="n">
        <v>50</v>
      </c>
      <c r="K135" s="268"/>
    </row>
    <row r="136" customFormat="false" ht="15" hidden="false" customHeight="true" outlineLevel="0" collapsed="false">
      <c r="A136" s="0"/>
      <c r="B136" s="256"/>
      <c r="C136" s="230" t="s">
        <v>1188</v>
      </c>
      <c r="D136" s="230"/>
      <c r="E136" s="230"/>
      <c r="F136" s="254" t="s">
        <v>1167</v>
      </c>
      <c r="G136" s="230"/>
      <c r="H136" s="230" t="s">
        <v>1201</v>
      </c>
      <c r="I136" s="230" t="s">
        <v>1163</v>
      </c>
      <c r="J136" s="230" t="n">
        <v>50</v>
      </c>
      <c r="K136" s="268"/>
    </row>
    <row r="137" customFormat="false" ht="15" hidden="false" customHeight="true" outlineLevel="0" collapsed="false">
      <c r="A137" s="0"/>
      <c r="B137" s="256"/>
      <c r="C137" s="230" t="s">
        <v>1189</v>
      </c>
      <c r="D137" s="230"/>
      <c r="E137" s="230"/>
      <c r="F137" s="254" t="s">
        <v>1167</v>
      </c>
      <c r="G137" s="230"/>
      <c r="H137" s="230" t="s">
        <v>1214</v>
      </c>
      <c r="I137" s="230" t="s">
        <v>1163</v>
      </c>
      <c r="J137" s="230" t="n">
        <v>255</v>
      </c>
      <c r="K137" s="268"/>
    </row>
    <row r="138" customFormat="false" ht="15" hidden="false" customHeight="true" outlineLevel="0" collapsed="false">
      <c r="A138" s="0"/>
      <c r="B138" s="256"/>
      <c r="C138" s="230" t="s">
        <v>1191</v>
      </c>
      <c r="D138" s="230"/>
      <c r="E138" s="230"/>
      <c r="F138" s="254" t="s">
        <v>1161</v>
      </c>
      <c r="G138" s="230"/>
      <c r="H138" s="230" t="s">
        <v>1215</v>
      </c>
      <c r="I138" s="230" t="s">
        <v>1193</v>
      </c>
      <c r="J138" s="230"/>
      <c r="K138" s="268"/>
    </row>
    <row r="139" customFormat="false" ht="15" hidden="false" customHeight="true" outlineLevel="0" collapsed="false">
      <c r="A139" s="0"/>
      <c r="B139" s="256"/>
      <c r="C139" s="230" t="s">
        <v>1194</v>
      </c>
      <c r="D139" s="230"/>
      <c r="E139" s="230"/>
      <c r="F139" s="254" t="s">
        <v>1161</v>
      </c>
      <c r="G139" s="230"/>
      <c r="H139" s="230" t="s">
        <v>1216</v>
      </c>
      <c r="I139" s="230" t="s">
        <v>1196</v>
      </c>
      <c r="J139" s="230"/>
      <c r="K139" s="268"/>
    </row>
    <row r="140" customFormat="false" ht="15" hidden="false" customHeight="true" outlineLevel="0" collapsed="false">
      <c r="A140" s="0"/>
      <c r="B140" s="256"/>
      <c r="C140" s="230" t="s">
        <v>1197</v>
      </c>
      <c r="D140" s="230"/>
      <c r="E140" s="230"/>
      <c r="F140" s="254" t="s">
        <v>1161</v>
      </c>
      <c r="G140" s="230"/>
      <c r="H140" s="230" t="s">
        <v>1197</v>
      </c>
      <c r="I140" s="230" t="s">
        <v>1196</v>
      </c>
      <c r="J140" s="230"/>
      <c r="K140" s="268"/>
    </row>
    <row r="141" customFormat="false" ht="15" hidden="false" customHeight="true" outlineLevel="0" collapsed="false">
      <c r="A141" s="0"/>
      <c r="B141" s="256"/>
      <c r="C141" s="230" t="s">
        <v>36</v>
      </c>
      <c r="D141" s="230"/>
      <c r="E141" s="230"/>
      <c r="F141" s="254" t="s">
        <v>1161</v>
      </c>
      <c r="G141" s="230"/>
      <c r="H141" s="230" t="s">
        <v>1217</v>
      </c>
      <c r="I141" s="230" t="s">
        <v>1196</v>
      </c>
      <c r="J141" s="230"/>
      <c r="K141" s="268"/>
    </row>
    <row r="142" customFormat="false" ht="15" hidden="false" customHeight="true" outlineLevel="0" collapsed="false">
      <c r="A142" s="0"/>
      <c r="B142" s="256"/>
      <c r="C142" s="230" t="s">
        <v>1218</v>
      </c>
      <c r="D142" s="230"/>
      <c r="E142" s="230"/>
      <c r="F142" s="254" t="s">
        <v>1161</v>
      </c>
      <c r="G142" s="230"/>
      <c r="H142" s="230" t="s">
        <v>1219</v>
      </c>
      <c r="I142" s="230" t="s">
        <v>1196</v>
      </c>
      <c r="J142" s="230"/>
      <c r="K142" s="268"/>
    </row>
    <row r="143" customFormat="false" ht="15" hidden="false" customHeight="true" outlineLevel="0" collapsed="false">
      <c r="A143" s="0"/>
      <c r="B143" s="269"/>
      <c r="C143" s="263"/>
      <c r="D143" s="263"/>
      <c r="E143" s="263"/>
      <c r="F143" s="263"/>
      <c r="G143" s="263"/>
      <c r="H143" s="263"/>
      <c r="I143" s="263"/>
      <c r="J143" s="263"/>
      <c r="K143" s="270"/>
    </row>
    <row r="144" customFormat="false" ht="18.75" hidden="false" customHeight="true" outlineLevel="0" collapsed="false">
      <c r="A144" s="0"/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customFormat="false" ht="18.75" hidden="false" customHeight="true" outlineLevel="0" collapsed="false">
      <c r="A145" s="0"/>
      <c r="B145" s="240"/>
      <c r="C145" s="240"/>
      <c r="D145" s="240"/>
      <c r="E145" s="240"/>
      <c r="F145" s="240"/>
      <c r="G145" s="240"/>
      <c r="H145" s="240"/>
      <c r="I145" s="240"/>
      <c r="J145" s="240"/>
      <c r="K145" s="240"/>
    </row>
    <row r="146" customFormat="false" ht="7.5" hidden="false" customHeight="true" outlineLevel="0" collapsed="false">
      <c r="A146" s="0"/>
      <c r="B146" s="241"/>
      <c r="C146" s="242"/>
      <c r="D146" s="242"/>
      <c r="E146" s="242"/>
      <c r="F146" s="242"/>
      <c r="G146" s="242"/>
      <c r="H146" s="242"/>
      <c r="I146" s="242"/>
      <c r="J146" s="242"/>
      <c r="K146" s="243"/>
    </row>
    <row r="147" customFormat="false" ht="45" hidden="false" customHeight="true" outlineLevel="0" collapsed="false">
      <c r="A147" s="0"/>
      <c r="B147" s="244"/>
      <c r="C147" s="245" t="s">
        <v>1220</v>
      </c>
      <c r="D147" s="245"/>
      <c r="E147" s="245"/>
      <c r="F147" s="245"/>
      <c r="G147" s="245"/>
      <c r="H147" s="245"/>
      <c r="I147" s="245"/>
      <c r="J147" s="245"/>
      <c r="K147" s="246"/>
    </row>
    <row r="148" customFormat="false" ht="17.25" hidden="false" customHeight="true" outlineLevel="0" collapsed="false">
      <c r="A148" s="0"/>
      <c r="B148" s="244"/>
      <c r="C148" s="227" t="s">
        <v>1155</v>
      </c>
      <c r="D148" s="227"/>
      <c r="E148" s="227"/>
      <c r="F148" s="227" t="s">
        <v>1156</v>
      </c>
      <c r="G148" s="247"/>
      <c r="H148" s="227" t="s">
        <v>52</v>
      </c>
      <c r="I148" s="227" t="s">
        <v>55</v>
      </c>
      <c r="J148" s="227" t="s">
        <v>1157</v>
      </c>
      <c r="K148" s="246"/>
    </row>
    <row r="149" customFormat="false" ht="17.25" hidden="false" customHeight="true" outlineLevel="0" collapsed="false">
      <c r="A149" s="0"/>
      <c r="B149" s="244"/>
      <c r="C149" s="248" t="s">
        <v>1158</v>
      </c>
      <c r="D149" s="248"/>
      <c r="E149" s="248"/>
      <c r="F149" s="249" t="s">
        <v>1159</v>
      </c>
      <c r="G149" s="250"/>
      <c r="H149" s="248"/>
      <c r="I149" s="248"/>
      <c r="J149" s="248" t="s">
        <v>1160</v>
      </c>
      <c r="K149" s="246"/>
    </row>
    <row r="150" customFormat="false" ht="5.25" hidden="false" customHeight="true" outlineLevel="0" collapsed="false">
      <c r="A150" s="0"/>
      <c r="B150" s="256"/>
      <c r="C150" s="251"/>
      <c r="D150" s="251"/>
      <c r="E150" s="251"/>
      <c r="F150" s="251"/>
      <c r="G150" s="252"/>
      <c r="H150" s="251"/>
      <c r="I150" s="251"/>
      <c r="J150" s="251"/>
      <c r="K150" s="268"/>
    </row>
    <row r="151" customFormat="false" ht="15" hidden="false" customHeight="true" outlineLevel="0" collapsed="false">
      <c r="A151" s="0"/>
      <c r="B151" s="256"/>
      <c r="C151" s="271" t="s">
        <v>1164</v>
      </c>
      <c r="D151" s="230"/>
      <c r="E151" s="230"/>
      <c r="F151" s="272" t="s">
        <v>1161</v>
      </c>
      <c r="G151" s="230"/>
      <c r="H151" s="271" t="s">
        <v>1201</v>
      </c>
      <c r="I151" s="271" t="s">
        <v>1163</v>
      </c>
      <c r="J151" s="271" t="n">
        <v>120</v>
      </c>
      <c r="K151" s="268"/>
    </row>
    <row r="152" customFormat="false" ht="15" hidden="false" customHeight="true" outlineLevel="0" collapsed="false">
      <c r="A152" s="0"/>
      <c r="B152" s="256"/>
      <c r="C152" s="271" t="s">
        <v>1210</v>
      </c>
      <c r="D152" s="230"/>
      <c r="E152" s="230"/>
      <c r="F152" s="272" t="s">
        <v>1161</v>
      </c>
      <c r="G152" s="230"/>
      <c r="H152" s="271" t="s">
        <v>1221</v>
      </c>
      <c r="I152" s="271" t="s">
        <v>1163</v>
      </c>
      <c r="J152" s="271" t="s">
        <v>1212</v>
      </c>
      <c r="K152" s="268"/>
    </row>
    <row r="153" customFormat="false" ht="15" hidden="false" customHeight="true" outlineLevel="0" collapsed="false">
      <c r="A153" s="0"/>
      <c r="B153" s="256"/>
      <c r="C153" s="271" t="s">
        <v>1109</v>
      </c>
      <c r="D153" s="230"/>
      <c r="E153" s="230"/>
      <c r="F153" s="272" t="s">
        <v>1161</v>
      </c>
      <c r="G153" s="230"/>
      <c r="H153" s="271" t="s">
        <v>1222</v>
      </c>
      <c r="I153" s="271" t="s">
        <v>1163</v>
      </c>
      <c r="J153" s="271" t="s">
        <v>1212</v>
      </c>
      <c r="K153" s="268"/>
    </row>
    <row r="154" customFormat="false" ht="15" hidden="false" customHeight="true" outlineLevel="0" collapsed="false">
      <c r="A154" s="0"/>
      <c r="B154" s="256"/>
      <c r="C154" s="271" t="s">
        <v>1166</v>
      </c>
      <c r="D154" s="230"/>
      <c r="E154" s="230"/>
      <c r="F154" s="272" t="s">
        <v>1167</v>
      </c>
      <c r="G154" s="230"/>
      <c r="H154" s="271" t="s">
        <v>1201</v>
      </c>
      <c r="I154" s="271" t="s">
        <v>1163</v>
      </c>
      <c r="J154" s="271" t="n">
        <v>50</v>
      </c>
      <c r="K154" s="268"/>
    </row>
    <row r="155" customFormat="false" ht="15" hidden="false" customHeight="true" outlineLevel="0" collapsed="false">
      <c r="A155" s="0"/>
      <c r="B155" s="256"/>
      <c r="C155" s="271" t="s">
        <v>1169</v>
      </c>
      <c r="D155" s="230"/>
      <c r="E155" s="230"/>
      <c r="F155" s="272" t="s">
        <v>1161</v>
      </c>
      <c r="G155" s="230"/>
      <c r="H155" s="271" t="s">
        <v>1201</v>
      </c>
      <c r="I155" s="271" t="s">
        <v>1171</v>
      </c>
      <c r="J155" s="271"/>
      <c r="K155" s="268"/>
    </row>
    <row r="156" customFormat="false" ht="15" hidden="false" customHeight="true" outlineLevel="0" collapsed="false">
      <c r="A156" s="0"/>
      <c r="B156" s="256"/>
      <c r="C156" s="271" t="s">
        <v>1180</v>
      </c>
      <c r="D156" s="230"/>
      <c r="E156" s="230"/>
      <c r="F156" s="272" t="s">
        <v>1167</v>
      </c>
      <c r="G156" s="230"/>
      <c r="H156" s="271" t="s">
        <v>1201</v>
      </c>
      <c r="I156" s="271" t="s">
        <v>1163</v>
      </c>
      <c r="J156" s="271" t="n">
        <v>50</v>
      </c>
      <c r="K156" s="268"/>
    </row>
    <row r="157" customFormat="false" ht="15" hidden="false" customHeight="true" outlineLevel="0" collapsed="false">
      <c r="A157" s="0"/>
      <c r="B157" s="256"/>
      <c r="C157" s="271" t="s">
        <v>1188</v>
      </c>
      <c r="D157" s="230"/>
      <c r="E157" s="230"/>
      <c r="F157" s="272" t="s">
        <v>1167</v>
      </c>
      <c r="G157" s="230"/>
      <c r="H157" s="271" t="s">
        <v>1201</v>
      </c>
      <c r="I157" s="271" t="s">
        <v>1163</v>
      </c>
      <c r="J157" s="271" t="n">
        <v>50</v>
      </c>
      <c r="K157" s="268"/>
    </row>
    <row r="158" customFormat="false" ht="15" hidden="false" customHeight="true" outlineLevel="0" collapsed="false">
      <c r="A158" s="0"/>
      <c r="B158" s="256"/>
      <c r="C158" s="271" t="s">
        <v>1186</v>
      </c>
      <c r="D158" s="230"/>
      <c r="E158" s="230"/>
      <c r="F158" s="272" t="s">
        <v>1167</v>
      </c>
      <c r="G158" s="230"/>
      <c r="H158" s="271" t="s">
        <v>1201</v>
      </c>
      <c r="I158" s="271" t="s">
        <v>1163</v>
      </c>
      <c r="J158" s="271" t="n">
        <v>50</v>
      </c>
      <c r="K158" s="268"/>
    </row>
    <row r="159" customFormat="false" ht="15" hidden="false" customHeight="true" outlineLevel="0" collapsed="false">
      <c r="A159" s="0"/>
      <c r="B159" s="256"/>
      <c r="C159" s="271" t="s">
        <v>95</v>
      </c>
      <c r="D159" s="230"/>
      <c r="E159" s="230"/>
      <c r="F159" s="272" t="s">
        <v>1161</v>
      </c>
      <c r="G159" s="230"/>
      <c r="H159" s="271" t="s">
        <v>1223</v>
      </c>
      <c r="I159" s="271" t="s">
        <v>1163</v>
      </c>
      <c r="J159" s="271" t="s">
        <v>1224</v>
      </c>
      <c r="K159" s="268"/>
    </row>
    <row r="160" customFormat="false" ht="15" hidden="false" customHeight="true" outlineLevel="0" collapsed="false">
      <c r="A160" s="0"/>
      <c r="B160" s="256"/>
      <c r="C160" s="271" t="s">
        <v>1225</v>
      </c>
      <c r="D160" s="230"/>
      <c r="E160" s="230"/>
      <c r="F160" s="272" t="s">
        <v>1161</v>
      </c>
      <c r="G160" s="230"/>
      <c r="H160" s="271" t="s">
        <v>1226</v>
      </c>
      <c r="I160" s="271" t="s">
        <v>1196</v>
      </c>
      <c r="J160" s="271"/>
      <c r="K160" s="268"/>
    </row>
    <row r="161" customFormat="false" ht="15" hidden="false" customHeight="true" outlineLevel="0" collapsed="false">
      <c r="A161" s="0"/>
      <c r="B161" s="269"/>
      <c r="C161" s="263"/>
      <c r="D161" s="263"/>
      <c r="E161" s="263"/>
      <c r="F161" s="263"/>
      <c r="G161" s="263"/>
      <c r="H161" s="263"/>
      <c r="I161" s="263"/>
      <c r="J161" s="263"/>
      <c r="K161" s="270"/>
    </row>
    <row r="162" customFormat="false" ht="18.75" hidden="false" customHeight="true" outlineLevel="0" collapsed="false">
      <c r="A162" s="0"/>
      <c r="B162" s="264"/>
      <c r="C162" s="264"/>
      <c r="D162" s="264"/>
      <c r="E162" s="264"/>
      <c r="F162" s="265"/>
      <c r="G162" s="264"/>
      <c r="H162" s="264"/>
      <c r="I162" s="264"/>
      <c r="J162" s="264"/>
      <c r="K162" s="264"/>
    </row>
    <row r="163" customFormat="false" ht="18.75" hidden="false" customHeight="true" outlineLevel="0" collapsed="false">
      <c r="A163" s="0"/>
      <c r="B163" s="240"/>
      <c r="C163" s="240"/>
      <c r="D163" s="240"/>
      <c r="E163" s="240"/>
      <c r="F163" s="240"/>
      <c r="G163" s="240"/>
      <c r="H163" s="240"/>
      <c r="I163" s="240"/>
      <c r="J163" s="240"/>
      <c r="K163" s="240"/>
    </row>
    <row r="164" customFormat="false" ht="7.5" hidden="false" customHeight="true" outlineLevel="0" collapsed="false">
      <c r="A164" s="0"/>
      <c r="B164" s="218"/>
      <c r="C164" s="219"/>
      <c r="D164" s="219"/>
      <c r="E164" s="219"/>
      <c r="F164" s="219"/>
      <c r="G164" s="219"/>
      <c r="H164" s="219"/>
      <c r="I164" s="219"/>
      <c r="J164" s="219"/>
      <c r="K164" s="220"/>
    </row>
    <row r="165" customFormat="false" ht="45" hidden="false" customHeight="true" outlineLevel="0" collapsed="false">
      <c r="A165" s="0"/>
      <c r="B165" s="221"/>
      <c r="C165" s="222" t="s">
        <v>1227</v>
      </c>
      <c r="D165" s="222"/>
      <c r="E165" s="222"/>
      <c r="F165" s="222"/>
      <c r="G165" s="222"/>
      <c r="H165" s="222"/>
      <c r="I165" s="222"/>
      <c r="J165" s="222"/>
      <c r="K165" s="223"/>
    </row>
    <row r="166" customFormat="false" ht="17.25" hidden="false" customHeight="true" outlineLevel="0" collapsed="false">
      <c r="A166" s="0"/>
      <c r="B166" s="221"/>
      <c r="C166" s="227" t="s">
        <v>1155</v>
      </c>
      <c r="D166" s="227"/>
      <c r="E166" s="227"/>
      <c r="F166" s="227" t="s">
        <v>1156</v>
      </c>
      <c r="G166" s="273"/>
      <c r="H166" s="274" t="s">
        <v>52</v>
      </c>
      <c r="I166" s="274" t="s">
        <v>55</v>
      </c>
      <c r="J166" s="227" t="s">
        <v>1157</v>
      </c>
      <c r="K166" s="223"/>
    </row>
    <row r="167" customFormat="false" ht="17.25" hidden="false" customHeight="true" outlineLevel="0" collapsed="false">
      <c r="A167" s="0"/>
      <c r="B167" s="224"/>
      <c r="C167" s="248" t="s">
        <v>1158</v>
      </c>
      <c r="D167" s="248"/>
      <c r="E167" s="248"/>
      <c r="F167" s="249" t="s">
        <v>1159</v>
      </c>
      <c r="G167" s="275"/>
      <c r="H167" s="276"/>
      <c r="I167" s="276"/>
      <c r="J167" s="248" t="s">
        <v>1160</v>
      </c>
      <c r="K167" s="226"/>
    </row>
    <row r="168" customFormat="false" ht="5.25" hidden="false" customHeight="true" outlineLevel="0" collapsed="false">
      <c r="A168" s="0"/>
      <c r="B168" s="256"/>
      <c r="C168" s="251"/>
      <c r="D168" s="251"/>
      <c r="E168" s="251"/>
      <c r="F168" s="251"/>
      <c r="G168" s="252"/>
      <c r="H168" s="251"/>
      <c r="I168" s="251"/>
      <c r="J168" s="251"/>
      <c r="K168" s="268"/>
    </row>
    <row r="169" customFormat="false" ht="15" hidden="false" customHeight="true" outlineLevel="0" collapsed="false">
      <c r="A169" s="0"/>
      <c r="B169" s="256"/>
      <c r="C169" s="230" t="s">
        <v>1164</v>
      </c>
      <c r="D169" s="230"/>
      <c r="E169" s="230"/>
      <c r="F169" s="254" t="s">
        <v>1161</v>
      </c>
      <c r="G169" s="230"/>
      <c r="H169" s="230" t="s">
        <v>1201</v>
      </c>
      <c r="I169" s="230" t="s">
        <v>1163</v>
      </c>
      <c r="J169" s="230" t="n">
        <v>120</v>
      </c>
      <c r="K169" s="268"/>
    </row>
    <row r="170" customFormat="false" ht="15" hidden="false" customHeight="true" outlineLevel="0" collapsed="false">
      <c r="A170" s="0"/>
      <c r="B170" s="256"/>
      <c r="C170" s="230" t="s">
        <v>1210</v>
      </c>
      <c r="D170" s="230"/>
      <c r="E170" s="230"/>
      <c r="F170" s="254" t="s">
        <v>1161</v>
      </c>
      <c r="G170" s="230"/>
      <c r="H170" s="230" t="s">
        <v>1211</v>
      </c>
      <c r="I170" s="230" t="s">
        <v>1163</v>
      </c>
      <c r="J170" s="230" t="s">
        <v>1212</v>
      </c>
      <c r="K170" s="268"/>
    </row>
    <row r="171" customFormat="false" ht="15" hidden="false" customHeight="true" outlineLevel="0" collapsed="false">
      <c r="A171" s="0"/>
      <c r="B171" s="256"/>
      <c r="C171" s="230" t="s">
        <v>1109</v>
      </c>
      <c r="D171" s="230"/>
      <c r="E171" s="230"/>
      <c r="F171" s="254" t="s">
        <v>1161</v>
      </c>
      <c r="G171" s="230"/>
      <c r="H171" s="230" t="s">
        <v>1228</v>
      </c>
      <c r="I171" s="230" t="s">
        <v>1163</v>
      </c>
      <c r="J171" s="230" t="s">
        <v>1212</v>
      </c>
      <c r="K171" s="268"/>
    </row>
    <row r="172" customFormat="false" ht="15" hidden="false" customHeight="true" outlineLevel="0" collapsed="false">
      <c r="A172" s="0"/>
      <c r="B172" s="256"/>
      <c r="C172" s="230" t="s">
        <v>1166</v>
      </c>
      <c r="D172" s="230"/>
      <c r="E172" s="230"/>
      <c r="F172" s="254" t="s">
        <v>1167</v>
      </c>
      <c r="G172" s="230"/>
      <c r="H172" s="230" t="s">
        <v>1228</v>
      </c>
      <c r="I172" s="230" t="s">
        <v>1163</v>
      </c>
      <c r="J172" s="230" t="n">
        <v>50</v>
      </c>
      <c r="K172" s="268"/>
    </row>
    <row r="173" customFormat="false" ht="15" hidden="false" customHeight="true" outlineLevel="0" collapsed="false">
      <c r="A173" s="0"/>
      <c r="B173" s="256"/>
      <c r="C173" s="230" t="s">
        <v>1169</v>
      </c>
      <c r="D173" s="230"/>
      <c r="E173" s="230"/>
      <c r="F173" s="254" t="s">
        <v>1161</v>
      </c>
      <c r="G173" s="230"/>
      <c r="H173" s="230" t="s">
        <v>1228</v>
      </c>
      <c r="I173" s="230" t="s">
        <v>1171</v>
      </c>
      <c r="J173" s="230"/>
      <c r="K173" s="268"/>
    </row>
    <row r="174" customFormat="false" ht="15" hidden="false" customHeight="true" outlineLevel="0" collapsed="false">
      <c r="A174" s="0"/>
      <c r="B174" s="256"/>
      <c r="C174" s="230" t="s">
        <v>1180</v>
      </c>
      <c r="D174" s="230"/>
      <c r="E174" s="230"/>
      <c r="F174" s="254" t="s">
        <v>1167</v>
      </c>
      <c r="G174" s="230"/>
      <c r="H174" s="230" t="s">
        <v>1228</v>
      </c>
      <c r="I174" s="230" t="s">
        <v>1163</v>
      </c>
      <c r="J174" s="230" t="n">
        <v>50</v>
      </c>
      <c r="K174" s="268"/>
    </row>
    <row r="175" customFormat="false" ht="15" hidden="false" customHeight="true" outlineLevel="0" collapsed="false">
      <c r="A175" s="0"/>
      <c r="B175" s="256"/>
      <c r="C175" s="230" t="s">
        <v>1188</v>
      </c>
      <c r="D175" s="230"/>
      <c r="E175" s="230"/>
      <c r="F175" s="254" t="s">
        <v>1167</v>
      </c>
      <c r="G175" s="230"/>
      <c r="H175" s="230" t="s">
        <v>1228</v>
      </c>
      <c r="I175" s="230" t="s">
        <v>1163</v>
      </c>
      <c r="J175" s="230" t="n">
        <v>50</v>
      </c>
      <c r="K175" s="268"/>
    </row>
    <row r="176" customFormat="false" ht="15" hidden="false" customHeight="true" outlineLevel="0" collapsed="false">
      <c r="A176" s="0"/>
      <c r="B176" s="256"/>
      <c r="C176" s="230" t="s">
        <v>1186</v>
      </c>
      <c r="D176" s="230"/>
      <c r="E176" s="230"/>
      <c r="F176" s="254" t="s">
        <v>1167</v>
      </c>
      <c r="G176" s="230"/>
      <c r="H176" s="230" t="s">
        <v>1228</v>
      </c>
      <c r="I176" s="230" t="s">
        <v>1163</v>
      </c>
      <c r="J176" s="230" t="n">
        <v>50</v>
      </c>
      <c r="K176" s="268"/>
    </row>
    <row r="177" customFormat="false" ht="15" hidden="false" customHeight="true" outlineLevel="0" collapsed="false">
      <c r="A177" s="0"/>
      <c r="B177" s="256"/>
      <c r="C177" s="230" t="s">
        <v>104</v>
      </c>
      <c r="D177" s="230"/>
      <c r="E177" s="230"/>
      <c r="F177" s="254" t="s">
        <v>1161</v>
      </c>
      <c r="G177" s="230"/>
      <c r="H177" s="230" t="s">
        <v>1229</v>
      </c>
      <c r="I177" s="230" t="s">
        <v>1230</v>
      </c>
      <c r="J177" s="230"/>
      <c r="K177" s="268"/>
    </row>
    <row r="178" customFormat="false" ht="15" hidden="false" customHeight="true" outlineLevel="0" collapsed="false">
      <c r="A178" s="0"/>
      <c r="B178" s="256"/>
      <c r="C178" s="230" t="s">
        <v>55</v>
      </c>
      <c r="D178" s="230"/>
      <c r="E178" s="230"/>
      <c r="F178" s="254" t="s">
        <v>1161</v>
      </c>
      <c r="G178" s="230"/>
      <c r="H178" s="230" t="s">
        <v>1231</v>
      </c>
      <c r="I178" s="230" t="s">
        <v>1232</v>
      </c>
      <c r="J178" s="230" t="n">
        <v>1</v>
      </c>
      <c r="K178" s="268"/>
    </row>
    <row r="179" customFormat="false" ht="15" hidden="false" customHeight="true" outlineLevel="0" collapsed="false">
      <c r="A179" s="0"/>
      <c r="B179" s="256"/>
      <c r="C179" s="230" t="s">
        <v>51</v>
      </c>
      <c r="D179" s="230"/>
      <c r="E179" s="230"/>
      <c r="F179" s="254" t="s">
        <v>1161</v>
      </c>
      <c r="G179" s="230"/>
      <c r="H179" s="230" t="s">
        <v>1233</v>
      </c>
      <c r="I179" s="230" t="s">
        <v>1163</v>
      </c>
      <c r="J179" s="230" t="n">
        <v>20</v>
      </c>
      <c r="K179" s="268"/>
    </row>
    <row r="180" customFormat="false" ht="15" hidden="false" customHeight="true" outlineLevel="0" collapsed="false">
      <c r="A180" s="0"/>
      <c r="B180" s="256"/>
      <c r="C180" s="230" t="s">
        <v>52</v>
      </c>
      <c r="D180" s="230"/>
      <c r="E180" s="230"/>
      <c r="F180" s="254" t="s">
        <v>1161</v>
      </c>
      <c r="G180" s="230"/>
      <c r="H180" s="230" t="s">
        <v>1234</v>
      </c>
      <c r="I180" s="230" t="s">
        <v>1163</v>
      </c>
      <c r="J180" s="230" t="n">
        <v>255</v>
      </c>
      <c r="K180" s="268"/>
    </row>
    <row r="181" customFormat="false" ht="15" hidden="false" customHeight="true" outlineLevel="0" collapsed="false">
      <c r="A181" s="0"/>
      <c r="B181" s="256"/>
      <c r="C181" s="230" t="s">
        <v>105</v>
      </c>
      <c r="D181" s="230"/>
      <c r="E181" s="230"/>
      <c r="F181" s="254" t="s">
        <v>1161</v>
      </c>
      <c r="G181" s="230"/>
      <c r="H181" s="230" t="s">
        <v>1125</v>
      </c>
      <c r="I181" s="230" t="s">
        <v>1163</v>
      </c>
      <c r="J181" s="230" t="n">
        <v>10</v>
      </c>
      <c r="K181" s="268"/>
    </row>
    <row r="182" customFormat="false" ht="15" hidden="false" customHeight="true" outlineLevel="0" collapsed="false">
      <c r="A182" s="0"/>
      <c r="B182" s="256"/>
      <c r="C182" s="230" t="s">
        <v>106</v>
      </c>
      <c r="D182" s="230"/>
      <c r="E182" s="230"/>
      <c r="F182" s="254" t="s">
        <v>1161</v>
      </c>
      <c r="G182" s="230"/>
      <c r="H182" s="230" t="s">
        <v>1235</v>
      </c>
      <c r="I182" s="230" t="s">
        <v>1196</v>
      </c>
      <c r="J182" s="230"/>
      <c r="K182" s="268"/>
    </row>
    <row r="183" customFormat="false" ht="15" hidden="false" customHeight="true" outlineLevel="0" collapsed="false">
      <c r="A183" s="0"/>
      <c r="B183" s="256"/>
      <c r="C183" s="230" t="s">
        <v>1236</v>
      </c>
      <c r="D183" s="230"/>
      <c r="E183" s="230"/>
      <c r="F183" s="254" t="s">
        <v>1161</v>
      </c>
      <c r="G183" s="230"/>
      <c r="H183" s="230" t="s">
        <v>1237</v>
      </c>
      <c r="I183" s="230" t="s">
        <v>1196</v>
      </c>
      <c r="J183" s="230"/>
      <c r="K183" s="268"/>
    </row>
    <row r="184" customFormat="false" ht="15" hidden="false" customHeight="true" outlineLevel="0" collapsed="false">
      <c r="A184" s="0"/>
      <c r="B184" s="256"/>
      <c r="C184" s="230" t="s">
        <v>1225</v>
      </c>
      <c r="D184" s="230"/>
      <c r="E184" s="230"/>
      <c r="F184" s="254" t="s">
        <v>1161</v>
      </c>
      <c r="G184" s="230"/>
      <c r="H184" s="230" t="s">
        <v>1238</v>
      </c>
      <c r="I184" s="230" t="s">
        <v>1196</v>
      </c>
      <c r="J184" s="230"/>
      <c r="K184" s="268"/>
    </row>
    <row r="185" customFormat="false" ht="15" hidden="false" customHeight="true" outlineLevel="0" collapsed="false">
      <c r="A185" s="0"/>
      <c r="B185" s="256"/>
      <c r="C185" s="230" t="s">
        <v>108</v>
      </c>
      <c r="D185" s="230"/>
      <c r="E185" s="230"/>
      <c r="F185" s="254" t="s">
        <v>1167</v>
      </c>
      <c r="G185" s="230"/>
      <c r="H185" s="230" t="s">
        <v>1239</v>
      </c>
      <c r="I185" s="230" t="s">
        <v>1163</v>
      </c>
      <c r="J185" s="230" t="n">
        <v>50</v>
      </c>
      <c r="K185" s="268"/>
    </row>
    <row r="186" customFormat="false" ht="15" hidden="false" customHeight="true" outlineLevel="0" collapsed="false">
      <c r="A186" s="0"/>
      <c r="B186" s="256"/>
      <c r="C186" s="230" t="s">
        <v>1240</v>
      </c>
      <c r="D186" s="230"/>
      <c r="E186" s="230"/>
      <c r="F186" s="254" t="s">
        <v>1167</v>
      </c>
      <c r="G186" s="230"/>
      <c r="H186" s="230" t="s">
        <v>1241</v>
      </c>
      <c r="I186" s="230" t="s">
        <v>1242</v>
      </c>
      <c r="J186" s="230"/>
      <c r="K186" s="268"/>
    </row>
    <row r="187" customFormat="false" ht="15" hidden="false" customHeight="true" outlineLevel="0" collapsed="false">
      <c r="A187" s="0"/>
      <c r="B187" s="256"/>
      <c r="C187" s="230" t="s">
        <v>1243</v>
      </c>
      <c r="D187" s="230"/>
      <c r="E187" s="230"/>
      <c r="F187" s="254" t="s">
        <v>1167</v>
      </c>
      <c r="G187" s="230"/>
      <c r="H187" s="230" t="s">
        <v>1244</v>
      </c>
      <c r="I187" s="230" t="s">
        <v>1242</v>
      </c>
      <c r="J187" s="230"/>
      <c r="K187" s="268"/>
    </row>
    <row r="188" customFormat="false" ht="15" hidden="false" customHeight="true" outlineLevel="0" collapsed="false">
      <c r="A188" s="0"/>
      <c r="B188" s="256"/>
      <c r="C188" s="230" t="s">
        <v>1245</v>
      </c>
      <c r="D188" s="230"/>
      <c r="E188" s="230"/>
      <c r="F188" s="254" t="s">
        <v>1167</v>
      </c>
      <c r="G188" s="230"/>
      <c r="H188" s="230" t="s">
        <v>1246</v>
      </c>
      <c r="I188" s="230" t="s">
        <v>1242</v>
      </c>
      <c r="J188" s="230"/>
      <c r="K188" s="268"/>
    </row>
    <row r="189" customFormat="false" ht="15" hidden="false" customHeight="true" outlineLevel="0" collapsed="false">
      <c r="A189" s="0"/>
      <c r="B189" s="256"/>
      <c r="C189" s="277" t="s">
        <v>1247</v>
      </c>
      <c r="D189" s="230"/>
      <c r="E189" s="230"/>
      <c r="F189" s="254" t="s">
        <v>1167</v>
      </c>
      <c r="G189" s="230"/>
      <c r="H189" s="230" t="s">
        <v>1248</v>
      </c>
      <c r="I189" s="230" t="s">
        <v>1249</v>
      </c>
      <c r="J189" s="278" t="s">
        <v>1250</v>
      </c>
      <c r="K189" s="268"/>
    </row>
    <row r="190" customFormat="false" ht="15" hidden="false" customHeight="true" outlineLevel="0" collapsed="false">
      <c r="A190" s="0"/>
      <c r="B190" s="256"/>
      <c r="C190" s="277" t="s">
        <v>1251</v>
      </c>
      <c r="D190" s="230"/>
      <c r="E190" s="230"/>
      <c r="F190" s="254" t="s">
        <v>1167</v>
      </c>
      <c r="G190" s="230"/>
      <c r="H190" s="230" t="s">
        <v>1252</v>
      </c>
      <c r="I190" s="230" t="s">
        <v>1249</v>
      </c>
      <c r="J190" s="278" t="s">
        <v>1250</v>
      </c>
      <c r="K190" s="268"/>
    </row>
    <row r="191" customFormat="false" ht="15" hidden="false" customHeight="true" outlineLevel="0" collapsed="false">
      <c r="A191" s="0"/>
      <c r="B191" s="256"/>
      <c r="C191" s="277" t="s">
        <v>40</v>
      </c>
      <c r="D191" s="230"/>
      <c r="E191" s="230"/>
      <c r="F191" s="254" t="s">
        <v>1161</v>
      </c>
      <c r="G191" s="230"/>
      <c r="H191" s="228" t="s">
        <v>1253</v>
      </c>
      <c r="I191" s="230" t="s">
        <v>1254</v>
      </c>
      <c r="J191" s="230"/>
      <c r="K191" s="268"/>
    </row>
    <row r="192" customFormat="false" ht="15" hidden="false" customHeight="true" outlineLevel="0" collapsed="false">
      <c r="A192" s="0"/>
      <c r="B192" s="256"/>
      <c r="C192" s="277" t="s">
        <v>1255</v>
      </c>
      <c r="D192" s="230"/>
      <c r="E192" s="230"/>
      <c r="F192" s="254" t="s">
        <v>1161</v>
      </c>
      <c r="G192" s="230"/>
      <c r="H192" s="230" t="s">
        <v>1256</v>
      </c>
      <c r="I192" s="230" t="s">
        <v>1196</v>
      </c>
      <c r="J192" s="230"/>
      <c r="K192" s="268"/>
    </row>
    <row r="193" customFormat="false" ht="15" hidden="false" customHeight="true" outlineLevel="0" collapsed="false">
      <c r="A193" s="0"/>
      <c r="B193" s="256"/>
      <c r="C193" s="277" t="s">
        <v>1257</v>
      </c>
      <c r="D193" s="230"/>
      <c r="E193" s="230"/>
      <c r="F193" s="254" t="s">
        <v>1161</v>
      </c>
      <c r="G193" s="230"/>
      <c r="H193" s="230" t="s">
        <v>1258</v>
      </c>
      <c r="I193" s="230" t="s">
        <v>1196</v>
      </c>
      <c r="J193" s="230"/>
      <c r="K193" s="268"/>
    </row>
    <row r="194" customFormat="false" ht="15" hidden="false" customHeight="true" outlineLevel="0" collapsed="false">
      <c r="A194" s="0"/>
      <c r="B194" s="256"/>
      <c r="C194" s="277" t="s">
        <v>1259</v>
      </c>
      <c r="D194" s="230"/>
      <c r="E194" s="230"/>
      <c r="F194" s="254" t="s">
        <v>1167</v>
      </c>
      <c r="G194" s="230"/>
      <c r="H194" s="230" t="s">
        <v>1260</v>
      </c>
      <c r="I194" s="230" t="s">
        <v>1196</v>
      </c>
      <c r="J194" s="230"/>
      <c r="K194" s="268"/>
    </row>
    <row r="195" customFormat="false" ht="15" hidden="false" customHeight="true" outlineLevel="0" collapsed="false">
      <c r="A195" s="0"/>
      <c r="B195" s="269"/>
      <c r="C195" s="279"/>
      <c r="D195" s="263"/>
      <c r="E195" s="263"/>
      <c r="F195" s="263"/>
      <c r="G195" s="263"/>
      <c r="H195" s="263"/>
      <c r="I195" s="263"/>
      <c r="J195" s="263"/>
      <c r="K195" s="270"/>
    </row>
    <row r="196" customFormat="false" ht="18.75" hidden="false" customHeight="true" outlineLevel="0" collapsed="false">
      <c r="A196" s="0"/>
      <c r="B196" s="264"/>
      <c r="C196" s="264"/>
      <c r="D196" s="264"/>
      <c r="E196" s="264"/>
      <c r="F196" s="265"/>
      <c r="G196" s="264"/>
      <c r="H196" s="264"/>
      <c r="I196" s="264"/>
      <c r="J196" s="264"/>
      <c r="K196" s="264"/>
    </row>
    <row r="197" customFormat="false" ht="18.75" hidden="false" customHeight="true" outlineLevel="0" collapsed="false">
      <c r="A197" s="0"/>
      <c r="B197" s="264"/>
      <c r="C197" s="264"/>
      <c r="D197" s="264"/>
      <c r="E197" s="264"/>
      <c r="F197" s="265"/>
      <c r="G197" s="264"/>
      <c r="H197" s="264"/>
      <c r="I197" s="264"/>
      <c r="J197" s="264"/>
      <c r="K197" s="264"/>
    </row>
    <row r="198" customFormat="false" ht="18.75" hidden="false" customHeight="true" outlineLevel="0" collapsed="false">
      <c r="A198" s="0"/>
      <c r="B198" s="240"/>
      <c r="C198" s="240"/>
      <c r="D198" s="240"/>
      <c r="E198" s="240"/>
      <c r="F198" s="240"/>
      <c r="G198" s="240"/>
      <c r="H198" s="240"/>
      <c r="I198" s="240"/>
      <c r="J198" s="240"/>
      <c r="K198" s="240"/>
    </row>
    <row r="199" customFormat="false" ht="15" hidden="false" customHeight="false" outlineLevel="0" collapsed="false">
      <c r="A199" s="0"/>
      <c r="B199" s="218"/>
      <c r="C199" s="219"/>
      <c r="D199" s="219"/>
      <c r="E199" s="219"/>
      <c r="F199" s="219"/>
      <c r="G199" s="219"/>
      <c r="H199" s="219"/>
      <c r="I199" s="219"/>
      <c r="J199" s="219"/>
      <c r="K199" s="220"/>
    </row>
    <row r="200" customFormat="false" ht="20.1" hidden="false" customHeight="true" outlineLevel="0" collapsed="false">
      <c r="A200" s="0"/>
      <c r="B200" s="221"/>
      <c r="C200" s="222" t="s">
        <v>1261</v>
      </c>
      <c r="D200" s="222"/>
      <c r="E200" s="222"/>
      <c r="F200" s="222"/>
      <c r="G200" s="222"/>
      <c r="H200" s="222"/>
      <c r="I200" s="222"/>
      <c r="J200" s="222"/>
      <c r="K200" s="223"/>
    </row>
    <row r="201" customFormat="false" ht="25.5" hidden="false" customHeight="true" outlineLevel="0" collapsed="false">
      <c r="A201" s="0"/>
      <c r="B201" s="221"/>
      <c r="C201" s="280" t="s">
        <v>1262</v>
      </c>
      <c r="D201" s="280"/>
      <c r="E201" s="280"/>
      <c r="F201" s="280" t="s">
        <v>1263</v>
      </c>
      <c r="G201" s="281"/>
      <c r="H201" s="280" t="s">
        <v>1264</v>
      </c>
      <c r="I201" s="280"/>
      <c r="J201" s="280"/>
      <c r="K201" s="223"/>
    </row>
    <row r="202" customFormat="false" ht="5.25" hidden="false" customHeight="true" outlineLevel="0" collapsed="false">
      <c r="A202" s="0"/>
      <c r="B202" s="256"/>
      <c r="C202" s="251"/>
      <c r="D202" s="251"/>
      <c r="E202" s="251"/>
      <c r="F202" s="251"/>
      <c r="G202" s="264"/>
      <c r="H202" s="251"/>
      <c r="I202" s="251"/>
      <c r="J202" s="251"/>
      <c r="K202" s="268"/>
    </row>
    <row r="203" customFormat="false" ht="15" hidden="false" customHeight="true" outlineLevel="0" collapsed="false">
      <c r="A203" s="0"/>
      <c r="B203" s="256"/>
      <c r="C203" s="230" t="s">
        <v>1254</v>
      </c>
      <c r="D203" s="230"/>
      <c r="E203" s="230"/>
      <c r="F203" s="254" t="s">
        <v>41</v>
      </c>
      <c r="G203" s="230"/>
      <c r="H203" s="230" t="s">
        <v>1265</v>
      </c>
      <c r="I203" s="230"/>
      <c r="J203" s="230"/>
      <c r="K203" s="268"/>
    </row>
    <row r="204" customFormat="false" ht="15" hidden="false" customHeight="true" outlineLevel="0" collapsed="false">
      <c r="A204" s="0"/>
      <c r="B204" s="256"/>
      <c r="C204" s="230"/>
      <c r="D204" s="230"/>
      <c r="E204" s="230"/>
      <c r="F204" s="254" t="s">
        <v>42</v>
      </c>
      <c r="G204" s="230"/>
      <c r="H204" s="230" t="s">
        <v>1266</v>
      </c>
      <c r="I204" s="230"/>
      <c r="J204" s="230"/>
      <c r="K204" s="268"/>
    </row>
    <row r="205" customFormat="false" ht="15" hidden="false" customHeight="true" outlineLevel="0" collapsed="false">
      <c r="A205" s="0"/>
      <c r="B205" s="256"/>
      <c r="C205" s="230"/>
      <c r="D205" s="230"/>
      <c r="E205" s="230"/>
      <c r="F205" s="254" t="s">
        <v>45</v>
      </c>
      <c r="G205" s="230"/>
      <c r="H205" s="230" t="s">
        <v>1267</v>
      </c>
      <c r="I205" s="230"/>
      <c r="J205" s="230"/>
      <c r="K205" s="268"/>
    </row>
    <row r="206" customFormat="false" ht="15" hidden="false" customHeight="true" outlineLevel="0" collapsed="false">
      <c r="A206" s="0"/>
      <c r="B206" s="256"/>
      <c r="C206" s="230"/>
      <c r="D206" s="230"/>
      <c r="E206" s="230"/>
      <c r="F206" s="254" t="s">
        <v>43</v>
      </c>
      <c r="G206" s="230"/>
      <c r="H206" s="230" t="s">
        <v>1268</v>
      </c>
      <c r="I206" s="230"/>
      <c r="J206" s="230"/>
      <c r="K206" s="268"/>
    </row>
    <row r="207" customFormat="false" ht="15" hidden="false" customHeight="true" outlineLevel="0" collapsed="false">
      <c r="A207" s="0"/>
      <c r="B207" s="256"/>
      <c r="C207" s="230"/>
      <c r="D207" s="230"/>
      <c r="E207" s="230"/>
      <c r="F207" s="254" t="s">
        <v>44</v>
      </c>
      <c r="G207" s="230"/>
      <c r="H207" s="230" t="s">
        <v>1269</v>
      </c>
      <c r="I207" s="230"/>
      <c r="J207" s="230"/>
      <c r="K207" s="268"/>
    </row>
    <row r="208" customFormat="false" ht="15" hidden="false" customHeight="true" outlineLevel="0" collapsed="false">
      <c r="A208" s="0"/>
      <c r="B208" s="256"/>
      <c r="C208" s="230"/>
      <c r="D208" s="230"/>
      <c r="E208" s="230"/>
      <c r="F208" s="254"/>
      <c r="G208" s="230"/>
      <c r="H208" s="230"/>
      <c r="I208" s="230"/>
      <c r="J208" s="230"/>
      <c r="K208" s="268"/>
    </row>
    <row r="209" customFormat="false" ht="15" hidden="false" customHeight="true" outlineLevel="0" collapsed="false">
      <c r="A209" s="0"/>
      <c r="B209" s="256"/>
      <c r="C209" s="230" t="s">
        <v>1208</v>
      </c>
      <c r="D209" s="230"/>
      <c r="E209" s="230"/>
      <c r="F209" s="254" t="s">
        <v>77</v>
      </c>
      <c r="G209" s="230"/>
      <c r="H209" s="230" t="s">
        <v>1270</v>
      </c>
      <c r="I209" s="230"/>
      <c r="J209" s="230"/>
      <c r="K209" s="268"/>
    </row>
    <row r="210" customFormat="false" ht="15" hidden="false" customHeight="true" outlineLevel="0" collapsed="false">
      <c r="A210" s="0"/>
      <c r="B210" s="256"/>
      <c r="C210" s="230"/>
      <c r="D210" s="230"/>
      <c r="E210" s="230"/>
      <c r="F210" s="254" t="s">
        <v>1104</v>
      </c>
      <c r="G210" s="230"/>
      <c r="H210" s="230" t="s">
        <v>1105</v>
      </c>
      <c r="I210" s="230"/>
      <c r="J210" s="230"/>
      <c r="K210" s="268"/>
    </row>
    <row r="211" customFormat="false" ht="15" hidden="false" customHeight="true" outlineLevel="0" collapsed="false">
      <c r="A211" s="0"/>
      <c r="B211" s="256"/>
      <c r="C211" s="230"/>
      <c r="D211" s="230"/>
      <c r="E211" s="230"/>
      <c r="F211" s="254" t="s">
        <v>1102</v>
      </c>
      <c r="G211" s="230"/>
      <c r="H211" s="230" t="s">
        <v>1271</v>
      </c>
      <c r="I211" s="230"/>
      <c r="J211" s="230"/>
      <c r="K211" s="268"/>
    </row>
    <row r="212" customFormat="false" ht="15" hidden="false" customHeight="true" outlineLevel="0" collapsed="false">
      <c r="A212" s="0"/>
      <c r="B212" s="282"/>
      <c r="C212" s="230"/>
      <c r="D212" s="230"/>
      <c r="E212" s="230"/>
      <c r="F212" s="254" t="s">
        <v>89</v>
      </c>
      <c r="G212" s="277"/>
      <c r="H212" s="271" t="s">
        <v>1106</v>
      </c>
      <c r="I212" s="271"/>
      <c r="J212" s="271"/>
      <c r="K212" s="283"/>
    </row>
    <row r="213" customFormat="false" ht="15" hidden="false" customHeight="true" outlineLevel="0" collapsed="false">
      <c r="A213" s="0"/>
      <c r="B213" s="282"/>
      <c r="C213" s="230"/>
      <c r="D213" s="230"/>
      <c r="E213" s="230"/>
      <c r="F213" s="254" t="s">
        <v>1107</v>
      </c>
      <c r="G213" s="277"/>
      <c r="H213" s="271" t="s">
        <v>1272</v>
      </c>
      <c r="I213" s="271"/>
      <c r="J213" s="271"/>
      <c r="K213" s="283"/>
    </row>
    <row r="214" customFormat="false" ht="15" hidden="false" customHeight="true" outlineLevel="0" collapsed="false">
      <c r="A214" s="0"/>
      <c r="B214" s="282"/>
      <c r="C214" s="230"/>
      <c r="D214" s="230"/>
      <c r="E214" s="230"/>
      <c r="F214" s="254"/>
      <c r="G214" s="277"/>
      <c r="H214" s="271"/>
      <c r="I214" s="271"/>
      <c r="J214" s="271"/>
      <c r="K214" s="283"/>
    </row>
    <row r="215" customFormat="false" ht="15" hidden="false" customHeight="true" outlineLevel="0" collapsed="false">
      <c r="A215" s="0"/>
      <c r="B215" s="282"/>
      <c r="C215" s="230" t="s">
        <v>1232</v>
      </c>
      <c r="D215" s="230"/>
      <c r="E215" s="230"/>
      <c r="F215" s="254" t="n">
        <v>1</v>
      </c>
      <c r="G215" s="277"/>
      <c r="H215" s="271" t="s">
        <v>1273</v>
      </c>
      <c r="I215" s="271"/>
      <c r="J215" s="271"/>
      <c r="K215" s="283"/>
    </row>
    <row r="216" customFormat="false" ht="15" hidden="false" customHeight="true" outlineLevel="0" collapsed="false">
      <c r="A216" s="0"/>
      <c r="B216" s="282"/>
      <c r="C216" s="230"/>
      <c r="D216" s="230"/>
      <c r="E216" s="230"/>
      <c r="F216" s="254" t="n">
        <v>2</v>
      </c>
      <c r="G216" s="277"/>
      <c r="H216" s="271" t="s">
        <v>1274</v>
      </c>
      <c r="I216" s="271"/>
      <c r="J216" s="271"/>
      <c r="K216" s="283"/>
    </row>
    <row r="217" customFormat="false" ht="15" hidden="false" customHeight="true" outlineLevel="0" collapsed="false">
      <c r="A217" s="0"/>
      <c r="B217" s="282"/>
      <c r="C217" s="230"/>
      <c r="D217" s="230"/>
      <c r="E217" s="230"/>
      <c r="F217" s="254" t="n">
        <v>3</v>
      </c>
      <c r="G217" s="277"/>
      <c r="H217" s="271" t="s">
        <v>1275</v>
      </c>
      <c r="I217" s="271"/>
      <c r="J217" s="271"/>
      <c r="K217" s="283"/>
    </row>
    <row r="218" customFormat="false" ht="15" hidden="false" customHeight="true" outlineLevel="0" collapsed="false">
      <c r="A218" s="0"/>
      <c r="B218" s="282"/>
      <c r="C218" s="230"/>
      <c r="D218" s="230"/>
      <c r="E218" s="230"/>
      <c r="F218" s="254" t="n">
        <v>4</v>
      </c>
      <c r="G218" s="277"/>
      <c r="H218" s="271" t="s">
        <v>1276</v>
      </c>
      <c r="I218" s="271"/>
      <c r="J218" s="271"/>
      <c r="K218" s="283"/>
    </row>
    <row r="219" customFormat="false" ht="12.75" hidden="false" customHeight="true" outlineLevel="0" collapsed="false">
      <c r="A219" s="0"/>
      <c r="B219" s="284"/>
      <c r="C219" s="285"/>
      <c r="D219" s="285"/>
      <c r="E219" s="285"/>
      <c r="F219" s="285"/>
      <c r="G219" s="285"/>
      <c r="H219" s="285"/>
      <c r="I219" s="285"/>
      <c r="J219" s="285"/>
      <c r="K219" s="286"/>
    </row>
  </sheetData>
  <mergeCells count="77"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0:J210"/>
    <mergeCell ref="H211:J211"/>
    <mergeCell ref="H212:J212"/>
    <mergeCell ref="H213:J213"/>
    <mergeCell ref="H215:J215"/>
    <mergeCell ref="H216:J216"/>
    <mergeCell ref="H217:J217"/>
    <mergeCell ref="H218:J218"/>
  </mergeCells>
  <printOptions headings="false" gridLines="false" gridLinesSet="true" horizontalCentered="false" verticalCentered="false"/>
  <pageMargins left="0.590277777777778" right="0.590277777777778" top="0.590277777777778" bottom="0.590277777777778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LibreOffice/24.8.2.1$Windows_X86_64 LibreOffice_project/0f794b6e29741098670a3b95d60478a65d05ef13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2024-04-26T13:47:06Z</dcterms:created>
  <dc:creator>Nina Blavková</dc:creator>
  <dc:description/>
  <dc:language>cs-CZ</dc:language>
  <cp:lastModifiedBy>Jakub Stránský</cp:lastModifiedBy>
  <dcterms:modified xsi:type="dcterms:W3CDTF">2024-11-15T15:26:18Z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